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14" windowWidth="10528" windowHeight="5774" activeTab="2"/>
  </bookViews>
  <sheets>
    <sheet name="IS" sheetId="1" r:id="rId1"/>
    <sheet name="BS" sheetId="2" r:id="rId2"/>
    <sheet name="CF" sheetId="3" r:id="rId3"/>
    <sheet name="STE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<sst xmlns="http://schemas.openxmlformats.org/spreadsheetml/2006/main" count="171" uniqueCount="133">
  <si>
    <t>GHL SYSTEMS BERHAD</t>
  </si>
  <si>
    <t>CONSOLIDATED INCOME STATEMENTS</t>
  </si>
  <si>
    <t>Note</t>
  </si>
  <si>
    <t>CUMULATIVE QUARTER</t>
  </si>
  <si>
    <t>RM</t>
  </si>
  <si>
    <t>REVENUE</t>
  </si>
  <si>
    <t>COST OF SALES</t>
  </si>
  <si>
    <t>GROSS PROFIT</t>
  </si>
  <si>
    <t>OTHER OPERATING INCOME</t>
  </si>
  <si>
    <t>OPERATING EXPENSES</t>
  </si>
  <si>
    <t>PROFIT FROM OPERATIONS</t>
  </si>
  <si>
    <t>FINANCE COST</t>
  </si>
  <si>
    <t>Earnings Per Ordinary Share</t>
  </si>
  <si>
    <t>- Basic (sen)</t>
  </si>
  <si>
    <t>CONSOLIDATED BALANCE SHEET</t>
  </si>
  <si>
    <t>AS AT</t>
  </si>
  <si>
    <t>END OF</t>
  </si>
  <si>
    <t>CURRENT</t>
  </si>
  <si>
    <t>YEAR</t>
  </si>
  <si>
    <t>QUARTER</t>
  </si>
  <si>
    <t xml:space="preserve">ENDED </t>
  </si>
  <si>
    <t>FINANCIAL</t>
  </si>
  <si>
    <t>ASSETS EMPLOYED</t>
  </si>
  <si>
    <t xml:space="preserve">  PROPERTY, PLANT AND EQUIPMENT</t>
  </si>
  <si>
    <t xml:space="preserve">  INVESTMENT IN ASSOCIATED COMPANY</t>
  </si>
  <si>
    <t xml:space="preserve">  GOODWILL ON CONSOLIDATION</t>
  </si>
  <si>
    <t>CURRENT ASSETS</t>
  </si>
  <si>
    <t xml:space="preserve">  Inventories</t>
  </si>
  <si>
    <t xml:space="preserve">  Trade receivables</t>
  </si>
  <si>
    <t xml:space="preserve">  Other receivables</t>
  </si>
  <si>
    <t xml:space="preserve">  Fixed deposits placed with licensed banks</t>
  </si>
  <si>
    <t xml:space="preserve">  Cash and bank balances</t>
  </si>
  <si>
    <t>LESS: CURRENT LIABILITIES</t>
  </si>
  <si>
    <t xml:space="preserve">  Trade payables</t>
  </si>
  <si>
    <t xml:space="preserve">  Other payables</t>
  </si>
  <si>
    <t xml:space="preserve">  Hire purchase and lease payables</t>
  </si>
  <si>
    <t>NET CURRENT ASSETS</t>
  </si>
  <si>
    <t>FINANCED BY:</t>
  </si>
  <si>
    <t>SHARE CAPITAL</t>
  </si>
  <si>
    <t>RETAINED PROFITS</t>
  </si>
  <si>
    <t>LONG TERM LIABILITIES</t>
  </si>
  <si>
    <t>NTA per share (sen)</t>
  </si>
  <si>
    <t>CONSOLIDATED CASH FLOW STATEMENT</t>
  </si>
  <si>
    <t>CASH FLOWS FROM OPERATING ACTIVITIES</t>
  </si>
  <si>
    <t>Profit for the year</t>
  </si>
  <si>
    <t>Adjustment for:</t>
  </si>
  <si>
    <t xml:space="preserve">   Depreciation of property, plant equipment</t>
  </si>
  <si>
    <t xml:space="preserve">   Interest expenses</t>
  </si>
  <si>
    <t>Operating profit before working capital changes</t>
  </si>
  <si>
    <t xml:space="preserve">   Inventories</t>
  </si>
  <si>
    <t xml:space="preserve">   Receivables</t>
  </si>
  <si>
    <t xml:space="preserve">   Payables</t>
  </si>
  <si>
    <t xml:space="preserve">   Purchase of property, plant and equipment</t>
  </si>
  <si>
    <t>CASH FLOWS FORM FINANCING ACTIVITIES</t>
  </si>
  <si>
    <t>OPENING BALANCE OF CASH AND CASH EQUIVALENTS</t>
  </si>
  <si>
    <t>CLOSING BALANCE OF CASH AND CASH EQUIVALENTS</t>
  </si>
  <si>
    <t xml:space="preserve">The opening and closing balances of cash and cash equivalents represent cash in hand, </t>
  </si>
  <si>
    <t>CONSOLIDATED STATEMENT OF CHANGES IN EQUITY</t>
  </si>
  <si>
    <t>Share</t>
  </si>
  <si>
    <t>Capital</t>
  </si>
  <si>
    <t>Retained</t>
  </si>
  <si>
    <t>Profits</t>
  </si>
  <si>
    <t>Total</t>
  </si>
  <si>
    <t>Profit for the quarter</t>
  </si>
  <si>
    <t>(The Condensed Consolidated Statement of Changes in Equity should be read in conjunction with the</t>
  </si>
  <si>
    <t>31/3/2003</t>
  </si>
  <si>
    <t xml:space="preserve">QUARTER </t>
  </si>
  <si>
    <t>PRECEDING YEAR</t>
  </si>
  <si>
    <t>CORRESPONDING</t>
  </si>
  <si>
    <t>TO DATE</t>
  </si>
  <si>
    <t>PERIOD</t>
  </si>
  <si>
    <t>AS AT PRECEDING</t>
  </si>
  <si>
    <t>THE FIGURES HAVE NOT BEEN AUDITED</t>
  </si>
  <si>
    <t xml:space="preserve">   Interest paid</t>
  </si>
  <si>
    <t>(The Condensed Consolidated Income Statement should be read in conjunction with the</t>
  </si>
  <si>
    <t>(The Condensed Consolidated Balance sheet should be read in conjunction with the</t>
  </si>
  <si>
    <t xml:space="preserve">(The Condensed Consolidated Cash Flow Statement should be read in conjunction with Financial </t>
  </si>
  <si>
    <t>Number of ordinary shares</t>
  </si>
  <si>
    <t>RM0.10</t>
  </si>
  <si>
    <t>Nominal value per share</t>
  </si>
  <si>
    <t>Weighted average number of ordinary shares in issue</t>
  </si>
  <si>
    <t>QUARTERLY REPORT ON CONSOLIDATED RESULTS FOR THE FIRST QUARTER ENDED 31 MARCH 2004</t>
  </si>
  <si>
    <t>31/3/2004</t>
  </si>
  <si>
    <t xml:space="preserve"> Financial Statements for the year ended 31 December 2003)</t>
  </si>
  <si>
    <t>31/12/2003(Audited)</t>
  </si>
  <si>
    <t xml:space="preserve"> Statements for the year ended 31 December 2003)</t>
  </si>
  <si>
    <t xml:space="preserve">  Amount owing by associated company</t>
  </si>
  <si>
    <t xml:space="preserve">  Short term funds</t>
  </si>
  <si>
    <t xml:space="preserve">  Provision for taxation</t>
  </si>
  <si>
    <t>SHARE PREMIUM</t>
  </si>
  <si>
    <t xml:space="preserve">  Deferred taxation</t>
  </si>
  <si>
    <t>Balance at 1 January 2004</t>
  </si>
  <si>
    <t>Balance at 31 March 2004</t>
  </si>
  <si>
    <t>Premium</t>
  </si>
  <si>
    <t>PROFIT BEFORE TAXATION</t>
  </si>
  <si>
    <t>TAXATION</t>
  </si>
  <si>
    <t>PROFIT AFTER TAXATION</t>
  </si>
  <si>
    <t>NET PROFIT ATTRIBUTABLE TO SHAREHOLDERS</t>
  </si>
  <si>
    <t>MINORITY INTEREST</t>
  </si>
  <si>
    <t>Issue of shares pursuant to ESOS</t>
  </si>
  <si>
    <t xml:space="preserve">   Impairment losses</t>
  </si>
  <si>
    <t xml:space="preserve">   Share of loss in associated company</t>
  </si>
  <si>
    <t xml:space="preserve">   Loss on deemed disposal of associated company</t>
  </si>
  <si>
    <t xml:space="preserve">   Fixed asset written off</t>
  </si>
  <si>
    <t xml:space="preserve">   Loss on foreign exchange</t>
  </si>
  <si>
    <t xml:space="preserve">   Interest income</t>
  </si>
  <si>
    <t xml:space="preserve">   Increase/decrease in working capital</t>
  </si>
  <si>
    <t xml:space="preserve">   Amount owing to associate company</t>
  </si>
  <si>
    <t xml:space="preserve">   Interest received</t>
  </si>
  <si>
    <t xml:space="preserve">   Tax paid</t>
  </si>
  <si>
    <t>CASH FLOWS FROM INVESTING ACTIVITY</t>
  </si>
  <si>
    <t xml:space="preserve">   Proceeds from disposal of property, plant and equipment</t>
  </si>
  <si>
    <t xml:space="preserve">   Repayment of hire purchase</t>
  </si>
  <si>
    <t xml:space="preserve">   Proceeds from issue of shares</t>
  </si>
  <si>
    <t>Net cash from financing activities</t>
  </si>
  <si>
    <t>31/03/2004</t>
  </si>
  <si>
    <t xml:space="preserve">   Loss / (gain) on disposal of property, plant and equipment</t>
  </si>
  <si>
    <t>SHARE OF ASSOCIATED LOSS</t>
  </si>
  <si>
    <t>bank balances, fixed deposits placed with licensed banks and short term funds.</t>
  </si>
  <si>
    <t>- Diluted (sen)</t>
  </si>
  <si>
    <t>B13</t>
  </si>
  <si>
    <t>A8</t>
  </si>
  <si>
    <t>B5</t>
  </si>
  <si>
    <t xml:space="preserve">   Dividend Received</t>
  </si>
  <si>
    <t>B9</t>
  </si>
  <si>
    <t xml:space="preserve">   Dividend received</t>
  </si>
  <si>
    <t xml:space="preserve">   Cash inflow from acquisition of subsidiary company</t>
  </si>
  <si>
    <t>Net cash (used in)/from operating activities</t>
  </si>
  <si>
    <t>Net cash from/(used in) investing activity</t>
  </si>
  <si>
    <t>NET (DECREASE)/INCREASE IN CASH AND CASH EQUIVALENTS</t>
  </si>
  <si>
    <t>INDIVIDUAL QUARTER</t>
  </si>
  <si>
    <t>31/12/2003 (Audited)</t>
  </si>
  <si>
    <t xml:space="preserve">  Cash (used in) / generated from operations</t>
  </si>
</sst>
</file>

<file path=xl/styles.xml><?xml version="1.0" encoding="utf-8"?>
<styleSheet xmlns="http://schemas.openxmlformats.org/spreadsheetml/2006/main">
  <numFmts count="26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0000"/>
    <numFmt numFmtId="177" formatCode="_(* #,##0.0_);_(* \(#,##0.0\);_(* &quot;-&quot;?_);_(@_)"/>
    <numFmt numFmtId="178" formatCode="[$-409]d\-mmm\-yyyy;@"/>
    <numFmt numFmtId="179" formatCode="0.0000"/>
    <numFmt numFmtId="180" formatCode="0.0"/>
    <numFmt numFmtId="181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169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9" fontId="0" fillId="0" borderId="2" xfId="0" applyNumberFormat="1" applyBorder="1" applyAlignment="1">
      <alignment/>
    </xf>
    <xf numFmtId="169" fontId="0" fillId="0" borderId="3" xfId="0" applyNumberFormat="1" applyBorder="1" applyAlignment="1">
      <alignment/>
    </xf>
    <xf numFmtId="169" fontId="0" fillId="0" borderId="4" xfId="0" applyNumberFormat="1" applyBorder="1" applyAlignment="1">
      <alignment/>
    </xf>
    <xf numFmtId="169" fontId="0" fillId="0" borderId="0" xfId="0" applyNumberFormat="1" applyBorder="1" applyAlignment="1">
      <alignment/>
    </xf>
    <xf numFmtId="171" fontId="0" fillId="0" borderId="0" xfId="15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Alignment="1">
      <alignment horizontal="center"/>
    </xf>
    <xf numFmtId="173" fontId="0" fillId="0" borderId="2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6" xfId="15" applyNumberFormat="1" applyBorder="1" applyAlignment="1">
      <alignment/>
    </xf>
    <xf numFmtId="173" fontId="0" fillId="0" borderId="7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Fon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173" fontId="0" fillId="0" borderId="0" xfId="15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73" fontId="0" fillId="0" borderId="0" xfId="0" applyNumberFormat="1" applyAlignment="1">
      <alignment/>
    </xf>
    <xf numFmtId="173" fontId="0" fillId="0" borderId="2" xfId="0" applyNumberFormat="1" applyBorder="1" applyAlignment="1">
      <alignment/>
    </xf>
    <xf numFmtId="173" fontId="0" fillId="0" borderId="4" xfId="15" applyNumberFormat="1" applyBorder="1" applyAlignment="1">
      <alignment/>
    </xf>
    <xf numFmtId="173" fontId="1" fillId="0" borderId="0" xfId="15" applyNumberFormat="1" applyFont="1" applyAlignment="1">
      <alignment horizontal="center"/>
    </xf>
    <xf numFmtId="173" fontId="0" fillId="0" borderId="0" xfId="15" applyNumberFormat="1" applyFill="1" applyBorder="1" applyAlignment="1">
      <alignment/>
    </xf>
    <xf numFmtId="173" fontId="0" fillId="0" borderId="6" xfId="15" applyNumberFormat="1" applyFont="1" applyBorder="1" applyAlignment="1">
      <alignment/>
    </xf>
    <xf numFmtId="173" fontId="0" fillId="0" borderId="7" xfId="15" applyNumberFormat="1" applyFont="1" applyBorder="1" applyAlignment="1">
      <alignment/>
    </xf>
    <xf numFmtId="2" fontId="0" fillId="0" borderId="0" xfId="15" applyNumberFormat="1" applyAlignment="1">
      <alignment/>
    </xf>
    <xf numFmtId="2" fontId="0" fillId="0" borderId="0" xfId="0" applyNumberFormat="1" applyAlignment="1">
      <alignment/>
    </xf>
    <xf numFmtId="173" fontId="0" fillId="0" borderId="0" xfId="15" applyNumberFormat="1" applyFont="1" applyAlignment="1">
      <alignment/>
    </xf>
    <xf numFmtId="173" fontId="1" fillId="0" borderId="0" xfId="15" applyNumberFormat="1" applyFont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ster\FINANCE\KLSE%20Quarter%20Report\31.12.2003\KLSE-QTR4Accounts'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klse-qtr1%20accounts'04%20(final)r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STE"/>
      <sheetName val="EPS'02"/>
      <sheetName val="EPS'03"/>
      <sheetName val="EPS'03C"/>
      <sheetName val="Sheet2"/>
    </sheetNames>
    <sheetDataSet>
      <sheetData sheetId="0">
        <row r="29">
          <cell r="H29">
            <v>6227081</v>
          </cell>
        </row>
      </sheetData>
      <sheetData sheetId="1">
        <row r="21">
          <cell r="D21">
            <v>2612557</v>
          </cell>
          <cell r="F21">
            <v>1857895</v>
          </cell>
        </row>
        <row r="26">
          <cell r="F26">
            <v>1857504</v>
          </cell>
        </row>
        <row r="27">
          <cell r="F27">
            <v>1044405</v>
          </cell>
        </row>
        <row r="31">
          <cell r="D31">
            <v>1953953</v>
          </cell>
          <cell r="F31">
            <v>5396220</v>
          </cell>
        </row>
        <row r="32">
          <cell r="D32">
            <v>3086931</v>
          </cell>
          <cell r="F32">
            <v>2019607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STE"/>
      <sheetName val="EPS"/>
    </sheetNames>
    <sheetDataSet>
      <sheetData sheetId="1">
        <row r="21">
          <cell r="D21">
            <v>2834101</v>
          </cell>
          <cell r="F21">
            <v>2612557</v>
          </cell>
        </row>
        <row r="25">
          <cell r="D25">
            <v>3056599.6</v>
          </cell>
          <cell r="F25">
            <v>3034124</v>
          </cell>
        </row>
        <row r="26">
          <cell r="D26">
            <v>2223321</v>
          </cell>
          <cell r="F26">
            <v>6475706</v>
          </cell>
        </row>
        <row r="27">
          <cell r="D27">
            <v>5430524</v>
          </cell>
          <cell r="F27">
            <v>2822900</v>
          </cell>
        </row>
        <row r="33">
          <cell r="D33">
            <v>26576</v>
          </cell>
          <cell r="F33">
            <v>79252</v>
          </cell>
        </row>
        <row r="42">
          <cell r="D42">
            <v>25944678</v>
          </cell>
          <cell r="F42">
            <v>25850378</v>
          </cell>
        </row>
        <row r="43">
          <cell r="D43">
            <v>6109237</v>
          </cell>
          <cell r="F43">
            <v>5912788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3"/>
  <sheetViews>
    <sheetView view="pageBreakPreview" zoomScale="90" zoomScaleNormal="80" zoomScaleSheetLayoutView="90" workbookViewId="0" topLeftCell="B1">
      <pane ySplit="11" topLeftCell="BM32" activePane="bottomLeft" state="frozen"/>
      <selection pane="topLeft" activeCell="A1" sqref="A1"/>
      <selection pane="bottomLeft" activeCell="J45" sqref="J45"/>
    </sheetView>
  </sheetViews>
  <sheetFormatPr defaultColWidth="9.140625" defaultRowHeight="12.75"/>
  <cols>
    <col min="1" max="1" width="46.28125" style="0" customWidth="1"/>
    <col min="2" max="2" width="6.57421875" style="0" customWidth="1"/>
    <col min="3" max="3" width="2.57421875" style="0" customWidth="1"/>
    <col min="4" max="4" width="13.7109375" style="0" customWidth="1"/>
    <col min="5" max="5" width="0.85546875" style="0" customWidth="1"/>
    <col min="6" max="6" width="15.28125" style="0" customWidth="1"/>
    <col min="7" max="7" width="1.7109375" style="0" customWidth="1"/>
    <col min="8" max="8" width="14.140625" style="0" customWidth="1"/>
    <col min="9" max="9" width="4.140625" style="0" customWidth="1"/>
    <col min="10" max="10" width="15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81</v>
      </c>
    </row>
    <row r="4" ht="12.75">
      <c r="A4" t="s">
        <v>72</v>
      </c>
    </row>
    <row r="6" spans="2:10" ht="12.75">
      <c r="B6" s="2"/>
      <c r="C6" s="2"/>
      <c r="D6" s="40" t="s">
        <v>130</v>
      </c>
      <c r="E6" s="40"/>
      <c r="F6" s="40"/>
      <c r="G6" s="2"/>
      <c r="H6" s="40" t="s">
        <v>3</v>
      </c>
      <c r="I6" s="40"/>
      <c r="J6" s="40"/>
    </row>
    <row r="7" spans="2:10" ht="12.75">
      <c r="B7" s="2"/>
      <c r="C7" s="2"/>
      <c r="D7" s="2" t="s">
        <v>17</v>
      </c>
      <c r="E7" s="2"/>
      <c r="F7" s="2" t="s">
        <v>67</v>
      </c>
      <c r="G7" s="2"/>
      <c r="H7" s="2" t="s">
        <v>17</v>
      </c>
      <c r="I7" s="2"/>
      <c r="J7" s="2" t="s">
        <v>67</v>
      </c>
    </row>
    <row r="8" spans="2:10" ht="12.75">
      <c r="B8" s="2"/>
      <c r="C8" s="2"/>
      <c r="D8" s="2" t="s">
        <v>18</v>
      </c>
      <c r="E8" s="2"/>
      <c r="F8" s="2" t="s">
        <v>68</v>
      </c>
      <c r="G8" s="2"/>
      <c r="H8" s="2" t="s">
        <v>18</v>
      </c>
      <c r="I8" s="2"/>
      <c r="J8" s="2" t="s">
        <v>68</v>
      </c>
    </row>
    <row r="9" spans="2:10" ht="12.75">
      <c r="B9" s="2"/>
      <c r="C9" s="2"/>
      <c r="D9" s="2" t="s">
        <v>66</v>
      </c>
      <c r="E9" s="2"/>
      <c r="F9" s="2" t="s">
        <v>19</v>
      </c>
      <c r="G9" s="2"/>
      <c r="H9" s="2" t="s">
        <v>69</v>
      </c>
      <c r="I9" s="2"/>
      <c r="J9" s="2" t="s">
        <v>70</v>
      </c>
    </row>
    <row r="10" spans="2:10" ht="14.25" thickBot="1">
      <c r="B10" s="3" t="s">
        <v>2</v>
      </c>
      <c r="C10" s="25"/>
      <c r="D10" s="7" t="s">
        <v>82</v>
      </c>
      <c r="E10" s="8"/>
      <c r="F10" s="7" t="s">
        <v>65</v>
      </c>
      <c r="G10" s="8"/>
      <c r="H10" s="7" t="s">
        <v>82</v>
      </c>
      <c r="I10" s="8"/>
      <c r="J10" s="7" t="s">
        <v>65</v>
      </c>
    </row>
    <row r="11" spans="2:10" ht="12.75">
      <c r="B11" s="2"/>
      <c r="C11" s="2"/>
      <c r="D11" s="2" t="s">
        <v>4</v>
      </c>
      <c r="E11" s="2"/>
      <c r="F11" s="2" t="s">
        <v>4</v>
      </c>
      <c r="G11" s="2"/>
      <c r="H11" s="2" t="s">
        <v>4</v>
      </c>
      <c r="I11" s="2"/>
      <c r="J11" s="2" t="s">
        <v>4</v>
      </c>
    </row>
    <row r="12" spans="4:19" ht="12.75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t="s">
        <v>5</v>
      </c>
      <c r="B13" s="2" t="s">
        <v>121</v>
      </c>
      <c r="C13" s="2"/>
      <c r="D13" s="14">
        <v>17721749</v>
      </c>
      <c r="E13" s="6"/>
      <c r="F13" s="6">
        <v>9430087</v>
      </c>
      <c r="G13" s="6"/>
      <c r="H13" s="29">
        <f>D13</f>
        <v>17721749</v>
      </c>
      <c r="I13" s="6"/>
      <c r="J13" s="6">
        <v>9430087</v>
      </c>
      <c r="K13" s="6"/>
      <c r="L13" s="6"/>
      <c r="M13" s="6"/>
      <c r="N13" s="6"/>
      <c r="O13" s="6"/>
      <c r="P13" s="6"/>
      <c r="Q13" s="6"/>
      <c r="R13" s="6"/>
      <c r="S13" s="6"/>
    </row>
    <row r="14" spans="4:19" ht="12.75">
      <c r="D14" s="14"/>
      <c r="E14" s="6"/>
      <c r="F14" s="6"/>
      <c r="G14" s="6"/>
      <c r="H14" s="27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t="s">
        <v>6</v>
      </c>
      <c r="D15" s="16">
        <v>-11874574</v>
      </c>
      <c r="E15" s="6"/>
      <c r="F15" s="9">
        <v>-5201783</v>
      </c>
      <c r="G15" s="6"/>
      <c r="H15" s="30">
        <f>D15</f>
        <v>-11874574</v>
      </c>
      <c r="I15" s="6"/>
      <c r="J15" s="9">
        <v>-5201783</v>
      </c>
      <c r="K15" s="6"/>
      <c r="L15" s="6"/>
      <c r="M15" s="6"/>
      <c r="N15" s="6"/>
      <c r="O15" s="6"/>
      <c r="P15" s="6"/>
      <c r="Q15" s="6"/>
      <c r="R15" s="6"/>
      <c r="S15" s="6"/>
    </row>
    <row r="16" spans="4:19" ht="12.75">
      <c r="D16" s="14"/>
      <c r="E16" s="6"/>
      <c r="F16" s="6"/>
      <c r="G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2.75">
      <c r="A17" t="s">
        <v>7</v>
      </c>
      <c r="D17" s="14">
        <f>D13+D15</f>
        <v>5847175</v>
      </c>
      <c r="E17" s="6"/>
      <c r="F17" s="6">
        <f>F13+F15</f>
        <v>4228304</v>
      </c>
      <c r="G17" s="6"/>
      <c r="H17" s="29">
        <f>H13+H15</f>
        <v>5847175</v>
      </c>
      <c r="I17" s="6"/>
      <c r="J17" s="6">
        <f>J13+J15</f>
        <v>4228304</v>
      </c>
      <c r="K17" s="6"/>
      <c r="L17" s="6"/>
      <c r="M17" s="6"/>
      <c r="N17" s="6"/>
      <c r="O17" s="6"/>
      <c r="P17" s="6"/>
      <c r="Q17" s="6"/>
      <c r="R17" s="6"/>
      <c r="S17" s="6"/>
    </row>
    <row r="18" spans="4:19" ht="12.75">
      <c r="D18" s="14"/>
      <c r="E18" s="6"/>
      <c r="F18" s="6"/>
      <c r="G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2.75">
      <c r="A19" t="s">
        <v>8</v>
      </c>
      <c r="D19" s="14">
        <v>120774</v>
      </c>
      <c r="E19" s="6"/>
      <c r="F19" s="6">
        <v>90267</v>
      </c>
      <c r="G19" s="6"/>
      <c r="H19" s="29">
        <f>D19</f>
        <v>120774</v>
      </c>
      <c r="I19" s="6"/>
      <c r="J19" s="6">
        <v>90267</v>
      </c>
      <c r="K19" s="6"/>
      <c r="L19" s="6"/>
      <c r="M19" s="6"/>
      <c r="N19" s="6"/>
      <c r="O19" s="6"/>
      <c r="P19" s="6"/>
      <c r="Q19" s="6"/>
      <c r="R19" s="6"/>
      <c r="S19" s="6"/>
    </row>
    <row r="20" spans="4:19" ht="12.75">
      <c r="D20" s="14"/>
      <c r="E20" s="6"/>
      <c r="F20" s="6"/>
      <c r="G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t="s">
        <v>9</v>
      </c>
      <c r="D21" s="16">
        <v>-5230691</v>
      </c>
      <c r="E21" s="6"/>
      <c r="F21" s="9">
        <v>-3810523</v>
      </c>
      <c r="G21" s="6"/>
      <c r="H21" s="30">
        <f>D21</f>
        <v>-5230691</v>
      </c>
      <c r="I21" s="6"/>
      <c r="J21" s="9">
        <v>-3810523</v>
      </c>
      <c r="K21" s="6"/>
      <c r="L21" s="6"/>
      <c r="M21" s="6"/>
      <c r="N21" s="6"/>
      <c r="O21" s="6"/>
      <c r="P21" s="6"/>
      <c r="Q21" s="6"/>
      <c r="R21" s="6"/>
      <c r="S21" s="6"/>
    </row>
    <row r="22" spans="4:19" ht="12.75">
      <c r="D22" s="14"/>
      <c r="E22" s="6"/>
      <c r="F22" s="6"/>
      <c r="G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2.75">
      <c r="A23" t="s">
        <v>10</v>
      </c>
      <c r="D23" s="14">
        <f>D17+D19+D21</f>
        <v>737258</v>
      </c>
      <c r="E23" s="6"/>
      <c r="F23" s="6">
        <f>F17+F19+F21</f>
        <v>508048</v>
      </c>
      <c r="G23" s="6"/>
      <c r="H23" s="29">
        <f>H17+H19+H21</f>
        <v>737258</v>
      </c>
      <c r="I23" s="6"/>
      <c r="J23" s="6">
        <f>J17+J19+J21</f>
        <v>508048</v>
      </c>
      <c r="K23" s="6"/>
      <c r="L23" s="6"/>
      <c r="M23" s="6"/>
      <c r="N23" s="6"/>
      <c r="O23" s="6"/>
      <c r="P23" s="6"/>
      <c r="Q23" s="6"/>
      <c r="R23" s="6"/>
      <c r="S23" s="6"/>
    </row>
    <row r="24" spans="4:19" ht="12.75">
      <c r="D24" s="14"/>
      <c r="E24" s="6"/>
      <c r="F24" s="6"/>
      <c r="G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2.75">
      <c r="A25" t="s">
        <v>11</v>
      </c>
      <c r="D25" s="14">
        <v>-960</v>
      </c>
      <c r="E25" s="6"/>
      <c r="F25" s="6">
        <v>-5875</v>
      </c>
      <c r="G25" s="6"/>
      <c r="H25" s="29">
        <f>D25</f>
        <v>-960</v>
      </c>
      <c r="I25" s="6"/>
      <c r="J25" s="6">
        <v>-5875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2.75">
      <c r="A26" t="s">
        <v>117</v>
      </c>
      <c r="D26" s="14">
        <v>-22575</v>
      </c>
      <c r="E26" s="6"/>
      <c r="F26" s="6">
        <v>0</v>
      </c>
      <c r="G26" s="6"/>
      <c r="H26" s="29">
        <f>D26</f>
        <v>-22575</v>
      </c>
      <c r="I26" s="6"/>
      <c r="J26" s="6">
        <v>0</v>
      </c>
      <c r="K26" s="6"/>
      <c r="L26" s="6"/>
      <c r="M26" s="6"/>
      <c r="N26" s="6"/>
      <c r="O26" s="6"/>
      <c r="P26" s="6"/>
      <c r="Q26" s="6"/>
      <c r="R26" s="6"/>
      <c r="S26" s="6"/>
    </row>
    <row r="27" spans="4:19" ht="12.75">
      <c r="D27" s="16"/>
      <c r="E27" s="6"/>
      <c r="F27" s="9"/>
      <c r="G27" s="6"/>
      <c r="H27" s="28"/>
      <c r="I27" s="6"/>
      <c r="J27" s="9"/>
      <c r="K27" s="6"/>
      <c r="L27" s="6"/>
      <c r="M27" s="6"/>
      <c r="N27" s="6"/>
      <c r="O27" s="6"/>
      <c r="P27" s="6"/>
      <c r="Q27" s="6"/>
      <c r="R27" s="6"/>
      <c r="S27" s="6"/>
    </row>
    <row r="28" spans="4:19" ht="12.75">
      <c r="D28" s="14"/>
      <c r="E28" s="6"/>
      <c r="F28" s="6"/>
      <c r="G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2.75">
      <c r="A29" t="s">
        <v>94</v>
      </c>
      <c r="D29" s="14">
        <f>D23+D25+D26</f>
        <v>713723</v>
      </c>
      <c r="E29" s="6"/>
      <c r="F29" s="12">
        <f>F23+F25+F27</f>
        <v>502173</v>
      </c>
      <c r="G29" s="12"/>
      <c r="H29" s="14">
        <f>H23+H25+H26</f>
        <v>713723</v>
      </c>
      <c r="I29" s="12"/>
      <c r="J29" s="12">
        <f>J23+J25+J27</f>
        <v>502173</v>
      </c>
      <c r="K29" s="6"/>
      <c r="L29" s="6"/>
      <c r="M29" s="6"/>
      <c r="N29" s="6"/>
      <c r="O29" s="6"/>
      <c r="P29" s="6"/>
      <c r="Q29" s="6"/>
      <c r="R29" s="6"/>
      <c r="S29" s="6"/>
    </row>
    <row r="30" spans="4:19" ht="12.75">
      <c r="D30" s="14"/>
      <c r="E30" s="6"/>
      <c r="F30" s="12"/>
      <c r="G30" s="6"/>
      <c r="I30" s="6"/>
      <c r="J30" s="12"/>
      <c r="K30" s="6"/>
      <c r="L30" s="6"/>
      <c r="M30" s="6"/>
      <c r="N30" s="6"/>
      <c r="O30" s="6"/>
      <c r="P30" s="6"/>
      <c r="Q30" s="6"/>
      <c r="R30" s="6"/>
      <c r="S30" s="6"/>
    </row>
    <row r="31" spans="1:19" ht="12.75">
      <c r="A31" t="s">
        <v>95</v>
      </c>
      <c r="B31" s="2" t="s">
        <v>122</v>
      </c>
      <c r="D31" s="14">
        <v>-25003</v>
      </c>
      <c r="E31" s="6"/>
      <c r="F31" s="12">
        <v>0</v>
      </c>
      <c r="G31" s="6"/>
      <c r="H31" s="12">
        <f>D31</f>
        <v>-25003</v>
      </c>
      <c r="I31" s="6"/>
      <c r="J31" s="12">
        <v>0</v>
      </c>
      <c r="K31" s="6"/>
      <c r="L31" s="6"/>
      <c r="M31" s="6"/>
      <c r="N31" s="6"/>
      <c r="O31" s="6"/>
      <c r="P31" s="6"/>
      <c r="Q31" s="6"/>
      <c r="R31" s="6"/>
      <c r="S31" s="6"/>
    </row>
    <row r="32" spans="4:19" ht="12.75">
      <c r="D32" s="16"/>
      <c r="E32" s="9"/>
      <c r="F32" s="9"/>
      <c r="G32" s="9"/>
      <c r="H32" s="28"/>
      <c r="I32" s="9"/>
      <c r="J32" s="9"/>
      <c r="K32" s="6"/>
      <c r="L32" s="6"/>
      <c r="M32" s="6"/>
      <c r="N32" s="6"/>
      <c r="O32" s="6"/>
      <c r="P32" s="6"/>
      <c r="Q32" s="6"/>
      <c r="R32" s="6"/>
      <c r="S32" s="6"/>
    </row>
    <row r="33" spans="1:19" ht="12.75">
      <c r="A33" t="s">
        <v>96</v>
      </c>
      <c r="D33" s="22">
        <f>D29+D31</f>
        <v>688720</v>
      </c>
      <c r="E33" s="12"/>
      <c r="F33" s="22">
        <f>F29+F31</f>
        <v>502173</v>
      </c>
      <c r="G33" s="12"/>
      <c r="H33" s="22">
        <f>H29+H31</f>
        <v>688720</v>
      </c>
      <c r="I33" s="12"/>
      <c r="J33" s="22">
        <f>J29+J31</f>
        <v>502173</v>
      </c>
      <c r="K33" s="6"/>
      <c r="L33" s="6"/>
      <c r="M33" s="6"/>
      <c r="N33" s="6"/>
      <c r="O33" s="6"/>
      <c r="P33" s="6"/>
      <c r="Q33" s="6"/>
      <c r="R33" s="6"/>
      <c r="S33" s="6"/>
    </row>
    <row r="34" spans="4:19" ht="12.75">
      <c r="D34" s="14"/>
      <c r="E34" s="6"/>
      <c r="F34" s="6"/>
      <c r="G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2.75">
      <c r="A35" t="s">
        <v>98</v>
      </c>
      <c r="D35" s="14">
        <v>40100</v>
      </c>
      <c r="E35" s="6"/>
      <c r="F35" s="6">
        <v>0</v>
      </c>
      <c r="G35" s="6"/>
      <c r="H35" s="29">
        <f>D35</f>
        <v>40100</v>
      </c>
      <c r="I35" s="6"/>
      <c r="J35" s="6">
        <v>0</v>
      </c>
      <c r="K35" s="6"/>
      <c r="L35" s="6"/>
      <c r="M35" s="6"/>
      <c r="N35" s="6"/>
      <c r="O35" s="6"/>
      <c r="P35" s="6"/>
      <c r="Q35" s="6"/>
      <c r="R35" s="6"/>
      <c r="S35" s="6"/>
    </row>
    <row r="36" spans="4:19" ht="12.75">
      <c r="D36" s="14"/>
      <c r="E36" s="6"/>
      <c r="F36" s="6"/>
      <c r="G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3.5" thickBot="1">
      <c r="A37" t="s">
        <v>97</v>
      </c>
      <c r="D37" s="31">
        <f>D33+D35</f>
        <v>728820</v>
      </c>
      <c r="E37" s="6"/>
      <c r="F37" s="11">
        <f>F33+F35</f>
        <v>502173</v>
      </c>
      <c r="G37" s="6"/>
      <c r="H37" s="31">
        <f>H33+H35</f>
        <v>728820</v>
      </c>
      <c r="I37" s="6"/>
      <c r="J37" s="11">
        <f>J33+J35</f>
        <v>502173</v>
      </c>
      <c r="K37" s="6"/>
      <c r="L37" s="6"/>
      <c r="M37" s="6"/>
      <c r="N37" s="6"/>
      <c r="O37" s="6"/>
      <c r="P37" s="6"/>
      <c r="Q37" s="6"/>
      <c r="R37" s="6"/>
      <c r="S37" s="6"/>
    </row>
    <row r="38" spans="4:19" ht="13.5" thickTop="1">
      <c r="D38" s="14"/>
      <c r="E38" s="6"/>
      <c r="F38" s="6"/>
      <c r="G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4:19" ht="12.75">
      <c r="D39" s="14"/>
      <c r="E39" s="6"/>
      <c r="F39" s="6"/>
      <c r="G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2.75">
      <c r="A40" t="s">
        <v>80</v>
      </c>
      <c r="D40" s="14">
        <v>258925428</v>
      </c>
      <c r="E40" s="6"/>
      <c r="F40" s="24">
        <v>187151780</v>
      </c>
      <c r="G40" s="6"/>
      <c r="H40" s="29">
        <f>D40</f>
        <v>258925428</v>
      </c>
      <c r="I40" s="6"/>
      <c r="J40" s="24">
        <v>187151780</v>
      </c>
      <c r="K40" s="6"/>
      <c r="L40" s="6"/>
      <c r="M40" s="6"/>
      <c r="N40" s="6"/>
      <c r="O40" s="6"/>
      <c r="P40" s="6"/>
      <c r="Q40" s="6"/>
      <c r="R40" s="6"/>
      <c r="S40" s="6"/>
    </row>
    <row r="41" spans="1:19" ht="12.75">
      <c r="A41" t="s">
        <v>79</v>
      </c>
      <c r="D41" s="24" t="s">
        <v>78</v>
      </c>
      <c r="E41" s="6"/>
      <c r="F41" s="24" t="s">
        <v>78</v>
      </c>
      <c r="G41" s="6"/>
      <c r="H41" s="24" t="s">
        <v>78</v>
      </c>
      <c r="I41" s="6"/>
      <c r="J41" s="24" t="s">
        <v>78</v>
      </c>
      <c r="K41" s="6"/>
      <c r="L41" s="6"/>
      <c r="M41" s="6"/>
      <c r="N41" s="6"/>
      <c r="O41" s="6"/>
      <c r="P41" s="6"/>
      <c r="Q41" s="6"/>
      <c r="R41" s="6"/>
      <c r="S41" s="6"/>
    </row>
    <row r="42" spans="4:19" ht="12.75">
      <c r="D42" s="14"/>
      <c r="E42" s="6"/>
      <c r="F42" s="6"/>
      <c r="G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2.75">
      <c r="A43" t="s">
        <v>12</v>
      </c>
      <c r="B43" s="2"/>
      <c r="C43" s="2"/>
      <c r="D43" s="14"/>
      <c r="E43" s="6"/>
      <c r="F43" s="6"/>
      <c r="G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2.75">
      <c r="A44" s="1" t="s">
        <v>13</v>
      </c>
      <c r="B44" s="2" t="s">
        <v>120</v>
      </c>
      <c r="D44" s="36">
        <v>0.28</v>
      </c>
      <c r="E44" s="6"/>
      <c r="F44" s="13">
        <v>0.27</v>
      </c>
      <c r="G44" s="6"/>
      <c r="H44" s="37">
        <f>D44</f>
        <v>0.28</v>
      </c>
      <c r="I44" s="6"/>
      <c r="J44" s="36">
        <v>0.27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2.75">
      <c r="A45" s="1" t="s">
        <v>119</v>
      </c>
      <c r="D45" s="36">
        <v>0.27</v>
      </c>
      <c r="E45" s="6"/>
      <c r="F45" s="13">
        <v>0</v>
      </c>
      <c r="G45" s="6"/>
      <c r="H45" s="36">
        <f>D45</f>
        <v>0.27</v>
      </c>
      <c r="I45" s="6"/>
      <c r="J45" s="13">
        <v>0</v>
      </c>
      <c r="K45" s="6"/>
      <c r="L45" s="6"/>
      <c r="M45" s="6"/>
      <c r="N45" s="6"/>
      <c r="O45" s="6"/>
      <c r="P45" s="6"/>
      <c r="Q45" s="6"/>
      <c r="R45" s="6"/>
      <c r="S45" s="6"/>
    </row>
    <row r="46" spans="4:19" ht="12.75">
      <c r="D46" s="14"/>
      <c r="E46" s="6"/>
      <c r="F46" s="13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2.75">
      <c r="A47" t="s">
        <v>74</v>
      </c>
      <c r="D47" s="1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2.75">
      <c r="A48" t="s">
        <v>83</v>
      </c>
      <c r="D48" s="1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4:19" ht="12.75">
      <c r="D49" s="1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4:19" ht="12.75">
      <c r="D50" s="1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ht="12.75">
      <c r="D51" s="14"/>
    </row>
    <row r="52" ht="12.75">
      <c r="D52" s="14"/>
    </row>
    <row r="53" ht="12.75">
      <c r="D53" s="14"/>
    </row>
    <row r="54" ht="12.75">
      <c r="D54" s="14"/>
    </row>
    <row r="55" ht="12.75">
      <c r="D55" s="14"/>
    </row>
    <row r="56" ht="12.75">
      <c r="D56" s="14"/>
    </row>
    <row r="57" ht="12.75">
      <c r="D57" s="14"/>
    </row>
    <row r="58" ht="12.75">
      <c r="D58" s="14"/>
    </row>
    <row r="59" ht="12.75">
      <c r="D59" s="14"/>
    </row>
    <row r="60" ht="12.75">
      <c r="D60" s="14"/>
    </row>
    <row r="61" ht="12.75">
      <c r="D61" s="14"/>
    </row>
    <row r="62" ht="12.75">
      <c r="D62" s="14"/>
    </row>
    <row r="63" ht="12.75">
      <c r="D63" s="14"/>
    </row>
    <row r="64" ht="12.75">
      <c r="D64" s="14"/>
    </row>
    <row r="65" ht="12.75">
      <c r="D65" s="14"/>
    </row>
    <row r="66" ht="12.75">
      <c r="D66" s="14"/>
    </row>
    <row r="67" ht="12.75">
      <c r="D67" s="14"/>
    </row>
    <row r="68" ht="12.75">
      <c r="D68" s="14"/>
    </row>
    <row r="69" ht="12.75">
      <c r="D69" s="14"/>
    </row>
    <row r="70" ht="12.75">
      <c r="D70" s="14"/>
    </row>
    <row r="71" ht="12.75">
      <c r="D71" s="14"/>
    </row>
    <row r="72" ht="12.75">
      <c r="D72" s="14"/>
    </row>
    <row r="73" ht="12.75">
      <c r="D73" s="14"/>
    </row>
    <row r="74" ht="12.75">
      <c r="D74" s="14"/>
    </row>
    <row r="75" ht="12.75">
      <c r="D75" s="14"/>
    </row>
    <row r="76" ht="12.75">
      <c r="D76" s="14"/>
    </row>
    <row r="77" ht="12.75">
      <c r="D77" s="14"/>
    </row>
    <row r="78" ht="12.75">
      <c r="D78" s="14"/>
    </row>
    <row r="79" ht="12.75">
      <c r="D79" s="14"/>
    </row>
    <row r="80" ht="12.75">
      <c r="D80" s="14"/>
    </row>
    <row r="81" ht="12.75">
      <c r="D81" s="14"/>
    </row>
    <row r="82" ht="12.75">
      <c r="D82" s="14"/>
    </row>
    <row r="83" ht="12.75">
      <c r="D83" s="14"/>
    </row>
    <row r="84" ht="12.75">
      <c r="D84" s="14"/>
    </row>
    <row r="85" ht="12.75">
      <c r="D85" s="14"/>
    </row>
    <row r="86" ht="12.75">
      <c r="D86" s="14"/>
    </row>
    <row r="87" ht="12.75">
      <c r="D87" s="14"/>
    </row>
    <row r="88" ht="12.75">
      <c r="D88" s="14"/>
    </row>
    <row r="89" ht="12.75">
      <c r="D89" s="14"/>
    </row>
    <row r="90" ht="12.75">
      <c r="D90" s="14"/>
    </row>
    <row r="91" ht="12.75">
      <c r="D91" s="14"/>
    </row>
    <row r="92" ht="12.75">
      <c r="D92" s="14"/>
    </row>
    <row r="93" ht="12.75">
      <c r="D93" s="14"/>
    </row>
    <row r="94" ht="12.75">
      <c r="D94" s="14"/>
    </row>
    <row r="95" ht="12.75">
      <c r="D95" s="14"/>
    </row>
    <row r="96" ht="12.75">
      <c r="D96" s="14"/>
    </row>
    <row r="97" ht="12.75">
      <c r="D97" s="14"/>
    </row>
    <row r="98" ht="12.75">
      <c r="D98" s="14"/>
    </row>
    <row r="99" ht="12.75">
      <c r="D99" s="14"/>
    </row>
    <row r="100" ht="12.75">
      <c r="D100" s="14"/>
    </row>
    <row r="101" ht="12.75">
      <c r="D101" s="14"/>
    </row>
    <row r="102" ht="12.75">
      <c r="D102" s="14"/>
    </row>
    <row r="103" ht="12.75">
      <c r="D103" s="14"/>
    </row>
    <row r="104" ht="12.75">
      <c r="D104" s="14"/>
    </row>
    <row r="105" ht="12.75">
      <c r="D105" s="14"/>
    </row>
    <row r="106" ht="12.75">
      <c r="D106" s="14"/>
    </row>
    <row r="107" ht="12.75">
      <c r="D107" s="14"/>
    </row>
    <row r="108" ht="12.75">
      <c r="D108" s="14"/>
    </row>
    <row r="109" ht="12.75">
      <c r="D109" s="14"/>
    </row>
    <row r="110" ht="12.75">
      <c r="D110" s="14"/>
    </row>
    <row r="111" ht="12.75">
      <c r="D111" s="14"/>
    </row>
    <row r="112" ht="12.75">
      <c r="D112" s="14"/>
    </row>
    <row r="113" ht="12.75">
      <c r="D113" s="14"/>
    </row>
    <row r="114" ht="12.75">
      <c r="D114" s="14"/>
    </row>
    <row r="115" ht="12.75">
      <c r="D115" s="14"/>
    </row>
    <row r="116" ht="12.75">
      <c r="D116" s="14"/>
    </row>
    <row r="117" ht="12.75">
      <c r="D117" s="14"/>
    </row>
    <row r="118" ht="12.75">
      <c r="D118" s="14"/>
    </row>
    <row r="119" ht="12.75">
      <c r="D119" s="14"/>
    </row>
    <row r="120" ht="12.75">
      <c r="D120" s="14"/>
    </row>
    <row r="121" ht="12.75">
      <c r="D121" s="14"/>
    </row>
    <row r="122" ht="12.75">
      <c r="D122" s="14"/>
    </row>
    <row r="123" ht="12.75">
      <c r="D123" s="14"/>
    </row>
    <row r="124" ht="12.75">
      <c r="D124" s="14"/>
    </row>
    <row r="125" ht="12.75">
      <c r="D125" s="14"/>
    </row>
    <row r="126" ht="12.75">
      <c r="D126" s="14"/>
    </row>
    <row r="127" ht="12.75">
      <c r="D127" s="14"/>
    </row>
    <row r="128" ht="12.75">
      <c r="D128" s="14"/>
    </row>
    <row r="129" ht="12.75">
      <c r="D129" s="14"/>
    </row>
    <row r="130" ht="12.75">
      <c r="D130" s="14"/>
    </row>
    <row r="131" ht="12.75">
      <c r="D131" s="14"/>
    </row>
    <row r="132" ht="12.75">
      <c r="D132" s="14"/>
    </row>
    <row r="133" ht="12.75">
      <c r="D133" s="14"/>
    </row>
    <row r="134" ht="12.75">
      <c r="D134" s="14"/>
    </row>
    <row r="135" ht="12.75">
      <c r="D135" s="14"/>
    </row>
    <row r="136" ht="12.75">
      <c r="D136" s="14"/>
    </row>
    <row r="137" ht="12.75">
      <c r="D137" s="14"/>
    </row>
    <row r="138" ht="12.75">
      <c r="D138" s="14"/>
    </row>
    <row r="139" ht="12.75">
      <c r="D139" s="14"/>
    </row>
    <row r="140" ht="12.75">
      <c r="D140" s="14"/>
    </row>
    <row r="141" ht="12.75">
      <c r="D141" s="14"/>
    </row>
    <row r="142" ht="12.75">
      <c r="D142" s="14"/>
    </row>
    <row r="143" ht="12.75">
      <c r="D143" s="14"/>
    </row>
    <row r="144" ht="12.75">
      <c r="D144" s="14"/>
    </row>
    <row r="145" ht="12.75">
      <c r="D145" s="14"/>
    </row>
    <row r="146" ht="12.75">
      <c r="D146" s="14"/>
    </row>
    <row r="147" ht="12.75">
      <c r="D147" s="14"/>
    </row>
    <row r="148" ht="12.75">
      <c r="D148" s="14"/>
    </row>
    <row r="149" ht="12.75">
      <c r="D149" s="14"/>
    </row>
    <row r="150" ht="12.75">
      <c r="D150" s="14"/>
    </row>
    <row r="151" ht="12.75">
      <c r="D151" s="14"/>
    </row>
    <row r="152" ht="12.75">
      <c r="D152" s="14"/>
    </row>
    <row r="153" ht="12.75">
      <c r="D153" s="14"/>
    </row>
    <row r="154" ht="12.75">
      <c r="D154" s="14"/>
    </row>
    <row r="155" ht="12.75">
      <c r="D155" s="14"/>
    </row>
    <row r="156" ht="12.75">
      <c r="D156" s="14"/>
    </row>
    <row r="157" ht="12.75">
      <c r="D157" s="14"/>
    </row>
    <row r="158" ht="12.75">
      <c r="D158" s="14"/>
    </row>
    <row r="159" ht="12.75">
      <c r="D159" s="14"/>
    </row>
    <row r="160" ht="12.75">
      <c r="D160" s="14"/>
    </row>
    <row r="161" ht="12.75">
      <c r="D161" s="14"/>
    </row>
    <row r="162" ht="12.75">
      <c r="D162" s="14"/>
    </row>
    <row r="163" ht="12.75">
      <c r="D163" s="14"/>
    </row>
    <row r="164" ht="12.75">
      <c r="D164" s="14"/>
    </row>
    <row r="165" ht="12.75">
      <c r="D165" s="14"/>
    </row>
    <row r="166" ht="12.75">
      <c r="D166" s="14"/>
    </row>
    <row r="167" ht="12.75">
      <c r="D167" s="14"/>
    </row>
    <row r="168" ht="12.75">
      <c r="D168" s="14"/>
    </row>
    <row r="169" ht="12.75">
      <c r="D169" s="14"/>
    </row>
    <row r="170" ht="12.75">
      <c r="D170" s="14"/>
    </row>
    <row r="171" ht="12.75">
      <c r="D171" s="14"/>
    </row>
    <row r="172" ht="12.75">
      <c r="D172" s="14"/>
    </row>
    <row r="173" ht="12.75">
      <c r="D173" s="14"/>
    </row>
    <row r="174" ht="12.75">
      <c r="D174" s="14"/>
    </row>
    <row r="175" ht="12.75">
      <c r="D175" s="14"/>
    </row>
    <row r="176" ht="12.75">
      <c r="D176" s="14"/>
    </row>
    <row r="177" ht="12.75">
      <c r="D177" s="14"/>
    </row>
    <row r="178" ht="12.75">
      <c r="D178" s="14"/>
    </row>
    <row r="179" ht="12.75">
      <c r="D179" s="14"/>
    </row>
    <row r="180" ht="12.75">
      <c r="D180" s="14"/>
    </row>
    <row r="181" ht="12.75">
      <c r="D181" s="14"/>
    </row>
    <row r="182" ht="12.75">
      <c r="D182" s="14"/>
    </row>
    <row r="183" ht="12.75">
      <c r="D183" s="14"/>
    </row>
    <row r="184" ht="12.75">
      <c r="D184" s="14"/>
    </row>
    <row r="185" ht="12.75">
      <c r="D185" s="14"/>
    </row>
    <row r="186" ht="12.75">
      <c r="D186" s="14"/>
    </row>
    <row r="187" ht="12.75">
      <c r="D187" s="14"/>
    </row>
    <row r="188" ht="12.75">
      <c r="D188" s="14"/>
    </row>
    <row r="189" ht="12.75">
      <c r="D189" s="14"/>
    </row>
    <row r="190" ht="12.75">
      <c r="D190" s="14"/>
    </row>
    <row r="191" ht="12.75">
      <c r="D191" s="14"/>
    </row>
    <row r="192" ht="12.75">
      <c r="D192" s="14"/>
    </row>
    <row r="193" ht="12.75">
      <c r="D193" s="14"/>
    </row>
    <row r="194" ht="12.75">
      <c r="D194" s="14"/>
    </row>
    <row r="195" ht="12.75">
      <c r="D195" s="14"/>
    </row>
    <row r="196" ht="12.75">
      <c r="D196" s="14"/>
    </row>
    <row r="197" ht="12.75">
      <c r="D197" s="14"/>
    </row>
    <row r="198" ht="12.75">
      <c r="D198" s="14"/>
    </row>
    <row r="199" ht="12.75">
      <c r="D199" s="14"/>
    </row>
    <row r="200" ht="12.75">
      <c r="D200" s="14"/>
    </row>
    <row r="201" ht="12.75">
      <c r="D201" s="14"/>
    </row>
    <row r="202" ht="12.75">
      <c r="D202" s="14"/>
    </row>
    <row r="203" ht="12.75">
      <c r="D203" s="14"/>
    </row>
    <row r="204" ht="12.75">
      <c r="D204" s="14"/>
    </row>
    <row r="205" ht="12.75">
      <c r="D205" s="14"/>
    </row>
    <row r="206" ht="12.75">
      <c r="D206" s="14"/>
    </row>
    <row r="207" ht="12.75">
      <c r="D207" s="14"/>
    </row>
    <row r="208" ht="12.75">
      <c r="D208" s="14"/>
    </row>
    <row r="209" ht="12.75">
      <c r="D209" s="14"/>
    </row>
    <row r="210" ht="12.75">
      <c r="D210" s="14"/>
    </row>
    <row r="211" ht="12.75">
      <c r="D211" s="14"/>
    </row>
    <row r="212" ht="12.75">
      <c r="D212" s="14"/>
    </row>
    <row r="213" ht="12.75">
      <c r="D213" s="14"/>
    </row>
    <row r="214" ht="12.75">
      <c r="D214" s="14"/>
    </row>
    <row r="215" ht="12.75">
      <c r="D215" s="14"/>
    </row>
    <row r="216" ht="12.75">
      <c r="D216" s="14"/>
    </row>
    <row r="217" ht="12.75">
      <c r="D217" s="14"/>
    </row>
    <row r="218" ht="12.75">
      <c r="D218" s="14"/>
    </row>
    <row r="219" ht="12.75">
      <c r="D219" s="14"/>
    </row>
    <row r="220" ht="12.75">
      <c r="D220" s="14"/>
    </row>
    <row r="221" ht="12.75">
      <c r="D221" s="14"/>
    </row>
    <row r="222" ht="12.75">
      <c r="D222" s="14"/>
    </row>
    <row r="223" ht="12.75">
      <c r="D223" s="14"/>
    </row>
    <row r="224" ht="12.75">
      <c r="D224" s="14"/>
    </row>
    <row r="225" ht="12.75">
      <c r="D225" s="14"/>
    </row>
    <row r="226" ht="12.75">
      <c r="D226" s="14"/>
    </row>
    <row r="227" ht="12.75">
      <c r="D227" s="14"/>
    </row>
    <row r="228" ht="12.75">
      <c r="D228" s="14"/>
    </row>
    <row r="229" ht="12.75">
      <c r="D229" s="14"/>
    </row>
    <row r="230" ht="12.75">
      <c r="D230" s="14"/>
    </row>
    <row r="231" ht="12.75">
      <c r="D231" s="14"/>
    </row>
    <row r="232" ht="12.75">
      <c r="D232" s="14"/>
    </row>
    <row r="233" ht="12.75">
      <c r="D233" s="14"/>
    </row>
    <row r="234" ht="12.75">
      <c r="D234" s="14"/>
    </row>
    <row r="235" ht="12.75">
      <c r="D235" s="14"/>
    </row>
    <row r="236" ht="12.75">
      <c r="D236" s="14"/>
    </row>
    <row r="237" ht="12.75">
      <c r="D237" s="14"/>
    </row>
    <row r="238" ht="12.75">
      <c r="D238" s="14"/>
    </row>
    <row r="239" ht="12.75">
      <c r="D239" s="14"/>
    </row>
    <row r="240" ht="12.75">
      <c r="D240" s="14"/>
    </row>
    <row r="241" ht="12.75">
      <c r="D241" s="14"/>
    </row>
    <row r="242" ht="12.75">
      <c r="D242" s="14"/>
    </row>
    <row r="243" ht="12.75">
      <c r="D243" s="14"/>
    </row>
    <row r="244" ht="12.75">
      <c r="D244" s="14"/>
    </row>
    <row r="245" ht="12.75">
      <c r="D245" s="14"/>
    </row>
    <row r="246" ht="12.75">
      <c r="D246" s="14"/>
    </row>
    <row r="247" ht="12.75">
      <c r="D247" s="14"/>
    </row>
    <row r="248" ht="12.75">
      <c r="D248" s="14"/>
    </row>
    <row r="249" ht="12.75">
      <c r="D249" s="14"/>
    </row>
    <row r="250" ht="12.75">
      <c r="D250" s="14"/>
    </row>
    <row r="251" ht="12.75">
      <c r="D251" s="14"/>
    </row>
    <row r="252" ht="12.75">
      <c r="D252" s="14"/>
    </row>
    <row r="253" ht="12.75">
      <c r="D253" s="14"/>
    </row>
    <row r="254" ht="12.75">
      <c r="D254" s="14"/>
    </row>
    <row r="255" ht="12.75">
      <c r="D255" s="14"/>
    </row>
    <row r="256" ht="12.75">
      <c r="D256" s="14"/>
    </row>
    <row r="257" ht="12.75">
      <c r="D257" s="14"/>
    </row>
    <row r="258" ht="12.75">
      <c r="D258" s="14"/>
    </row>
    <row r="259" ht="12.75">
      <c r="D259" s="14"/>
    </row>
    <row r="260" ht="12.75">
      <c r="D260" s="14"/>
    </row>
    <row r="261" ht="12.75">
      <c r="D261" s="14"/>
    </row>
    <row r="262" ht="12.75">
      <c r="D262" s="14"/>
    </row>
    <row r="263" ht="12.75">
      <c r="D263" s="14"/>
    </row>
    <row r="264" ht="12.75">
      <c r="D264" s="14"/>
    </row>
    <row r="265" ht="12.75">
      <c r="D265" s="14"/>
    </row>
    <row r="266" ht="12.75">
      <c r="D266" s="14"/>
    </row>
    <row r="267" ht="12.75">
      <c r="D267" s="14"/>
    </row>
    <row r="268" ht="12.75">
      <c r="D268" s="14"/>
    </row>
    <row r="269" ht="12.75">
      <c r="D269" s="14"/>
    </row>
    <row r="270" ht="12.75">
      <c r="D270" s="14"/>
    </row>
    <row r="271" ht="12.75">
      <c r="D271" s="14"/>
    </row>
    <row r="272" ht="12.75">
      <c r="D272" s="14"/>
    </row>
    <row r="273" ht="12.75">
      <c r="D273" s="14"/>
    </row>
    <row r="274" ht="12.75">
      <c r="D274" s="14"/>
    </row>
    <row r="275" ht="12.75">
      <c r="D275" s="14"/>
    </row>
    <row r="276" ht="12.75">
      <c r="D276" s="14"/>
    </row>
    <row r="277" ht="12.75">
      <c r="D277" s="14"/>
    </row>
    <row r="278" ht="12.75">
      <c r="D278" s="14"/>
    </row>
    <row r="279" ht="12.75">
      <c r="D279" s="14"/>
    </row>
    <row r="280" ht="12.75">
      <c r="D280" s="14"/>
    </row>
    <row r="281" ht="12.75">
      <c r="D281" s="14"/>
    </row>
    <row r="282" ht="12.75">
      <c r="D282" s="14"/>
    </row>
    <row r="283" ht="12.75">
      <c r="D283" s="14"/>
    </row>
    <row r="284" ht="12.75">
      <c r="D284" s="14"/>
    </row>
    <row r="285" ht="12.75">
      <c r="D285" s="14"/>
    </row>
    <row r="286" ht="12.75">
      <c r="D286" s="14"/>
    </row>
    <row r="287" ht="12.75">
      <c r="D287" s="14"/>
    </row>
    <row r="288" ht="12.75">
      <c r="D288" s="14"/>
    </row>
    <row r="289" ht="12.75">
      <c r="D289" s="14"/>
    </row>
    <row r="290" ht="12.75">
      <c r="D290" s="14"/>
    </row>
    <row r="291" ht="12.75">
      <c r="D291" s="14"/>
    </row>
    <row r="292" ht="12.75">
      <c r="D292" s="14"/>
    </row>
    <row r="293" ht="12.75">
      <c r="D293" s="14"/>
    </row>
    <row r="294" ht="12.75">
      <c r="D294" s="14"/>
    </row>
    <row r="295" ht="12.75">
      <c r="D295" s="14"/>
    </row>
    <row r="296" ht="12.75">
      <c r="D296" s="14"/>
    </row>
    <row r="297" ht="12.75">
      <c r="D297" s="14"/>
    </row>
    <row r="298" ht="12.75">
      <c r="D298" s="14"/>
    </row>
    <row r="299" ht="12.75">
      <c r="D299" s="14"/>
    </row>
    <row r="300" ht="12.75">
      <c r="D300" s="14"/>
    </row>
    <row r="301" ht="12.75">
      <c r="D301" s="14"/>
    </row>
    <row r="302" ht="12.75">
      <c r="D302" s="14"/>
    </row>
    <row r="303" ht="12.75">
      <c r="D303" s="14"/>
    </row>
    <row r="304" ht="12.75">
      <c r="D304" s="14"/>
    </row>
    <row r="305" ht="12.75">
      <c r="D305" s="14"/>
    </row>
    <row r="306" ht="12.75">
      <c r="D306" s="14"/>
    </row>
    <row r="307" ht="12.75">
      <c r="D307" s="14"/>
    </row>
    <row r="308" ht="12.75">
      <c r="D308" s="14"/>
    </row>
    <row r="309" ht="12.75">
      <c r="D309" s="14"/>
    </row>
    <row r="310" ht="12.75">
      <c r="D310" s="14"/>
    </row>
    <row r="311" ht="12.75">
      <c r="D311" s="14"/>
    </row>
    <row r="312" ht="12.75">
      <c r="D312" s="14"/>
    </row>
    <row r="313" ht="12.75">
      <c r="D313" s="14"/>
    </row>
    <row r="314" ht="12.75">
      <c r="D314" s="14"/>
    </row>
    <row r="315" ht="12.75">
      <c r="D315" s="14"/>
    </row>
    <row r="316" ht="12.75">
      <c r="D316" s="14"/>
    </row>
    <row r="317" ht="12.75">
      <c r="D317" s="14"/>
    </row>
    <row r="318" ht="12.75">
      <c r="D318" s="14"/>
    </row>
    <row r="319" ht="12.75">
      <c r="D319" s="14"/>
    </row>
    <row r="320" ht="12.75">
      <c r="D320" s="14"/>
    </row>
    <row r="321" ht="12.75">
      <c r="D321" s="14"/>
    </row>
    <row r="322" ht="12.75">
      <c r="D322" s="14"/>
    </row>
    <row r="323" ht="12.75">
      <c r="D323" s="14"/>
    </row>
    <row r="324" ht="12.75">
      <c r="D324" s="14"/>
    </row>
    <row r="325" ht="12.75">
      <c r="D325" s="14"/>
    </row>
    <row r="326" ht="12.75">
      <c r="D326" s="14"/>
    </row>
    <row r="327" ht="12.75">
      <c r="D327" s="14"/>
    </row>
    <row r="328" ht="12.75">
      <c r="D328" s="14"/>
    </row>
    <row r="329" ht="12.75">
      <c r="D329" s="14"/>
    </row>
    <row r="330" ht="12.75">
      <c r="D330" s="14"/>
    </row>
    <row r="331" ht="12.75">
      <c r="D331" s="14"/>
    </row>
    <row r="332" ht="12.75">
      <c r="D332" s="14"/>
    </row>
    <row r="333" ht="12.75">
      <c r="D333" s="14"/>
    </row>
    <row r="334" ht="12.75">
      <c r="D334" s="14"/>
    </row>
    <row r="335" ht="12.75">
      <c r="D335" s="14"/>
    </row>
    <row r="336" ht="12.75">
      <c r="D336" s="14"/>
    </row>
    <row r="337" ht="12.75">
      <c r="D337" s="14"/>
    </row>
    <row r="338" ht="12.75">
      <c r="D338" s="14"/>
    </row>
    <row r="339" ht="12.75">
      <c r="D339" s="14"/>
    </row>
    <row r="340" ht="12.75">
      <c r="D340" s="14"/>
    </row>
    <row r="341" ht="12.75">
      <c r="D341" s="14"/>
    </row>
    <row r="342" ht="12.75">
      <c r="D342" s="14"/>
    </row>
    <row r="343" ht="12.75">
      <c r="D343" s="14"/>
    </row>
    <row r="344" ht="12.75">
      <c r="D344" s="14"/>
    </row>
    <row r="345" ht="12.75">
      <c r="D345" s="14"/>
    </row>
    <row r="346" ht="12.75">
      <c r="D346" s="14"/>
    </row>
    <row r="347" ht="12.75">
      <c r="D347" s="14"/>
    </row>
    <row r="348" ht="12.75">
      <c r="D348" s="14"/>
    </row>
    <row r="349" ht="12.75">
      <c r="D349" s="14"/>
    </row>
    <row r="350" ht="12.75">
      <c r="D350" s="14"/>
    </row>
    <row r="351" ht="12.75">
      <c r="D351" s="14"/>
    </row>
    <row r="352" ht="12.75">
      <c r="D352" s="14"/>
    </row>
    <row r="353" ht="12.75">
      <c r="D353" s="14"/>
    </row>
    <row r="354" ht="12.75">
      <c r="D354" s="14"/>
    </row>
    <row r="355" ht="12.75">
      <c r="D355" s="14"/>
    </row>
    <row r="356" ht="12.75">
      <c r="D356" s="14"/>
    </row>
    <row r="357" ht="12.75">
      <c r="D357" s="14"/>
    </row>
    <row r="358" ht="12.75">
      <c r="D358" s="14"/>
    </row>
    <row r="359" ht="12.75">
      <c r="D359" s="14"/>
    </row>
    <row r="360" ht="12.75">
      <c r="D360" s="14"/>
    </row>
    <row r="361" ht="12.75">
      <c r="D361" s="14"/>
    </row>
    <row r="362" ht="12.75">
      <c r="D362" s="14"/>
    </row>
    <row r="363" ht="12.75">
      <c r="D363" s="14"/>
    </row>
    <row r="364" ht="12.75">
      <c r="D364" s="14"/>
    </row>
    <row r="365" ht="12.75">
      <c r="D365" s="14"/>
    </row>
    <row r="366" ht="12.75">
      <c r="D366" s="14"/>
    </row>
    <row r="367" ht="12.75">
      <c r="D367" s="14"/>
    </row>
    <row r="368" ht="12.75">
      <c r="D368" s="14"/>
    </row>
    <row r="369" ht="12.75">
      <c r="D369" s="14"/>
    </row>
    <row r="370" ht="12.75">
      <c r="D370" s="14"/>
    </row>
    <row r="371" ht="12.75">
      <c r="D371" s="14"/>
    </row>
    <row r="372" ht="12.75">
      <c r="D372" s="14"/>
    </row>
    <row r="373" ht="12.75">
      <c r="D373" s="14"/>
    </row>
    <row r="374" ht="12.75">
      <c r="D374" s="14"/>
    </row>
    <row r="375" ht="12.75">
      <c r="D375" s="14"/>
    </row>
    <row r="376" ht="12.75">
      <c r="D376" s="14"/>
    </row>
    <row r="377" ht="12.75">
      <c r="D377" s="14"/>
    </row>
    <row r="378" ht="12.75">
      <c r="D378" s="14"/>
    </row>
    <row r="379" ht="12.75">
      <c r="D379" s="14"/>
    </row>
    <row r="380" ht="12.75">
      <c r="D380" s="14"/>
    </row>
    <row r="381" ht="12.75">
      <c r="D381" s="14"/>
    </row>
    <row r="382" ht="12.75">
      <c r="D382" s="14"/>
    </row>
    <row r="383" ht="12.75">
      <c r="D383" s="14"/>
    </row>
    <row r="384" ht="12.75">
      <c r="D384" s="14"/>
    </row>
    <row r="385" ht="12.75">
      <c r="D385" s="14"/>
    </row>
    <row r="386" ht="12.75">
      <c r="D386" s="14"/>
    </row>
    <row r="387" ht="12.75">
      <c r="D387" s="14"/>
    </row>
    <row r="388" ht="12.75">
      <c r="D388" s="14"/>
    </row>
    <row r="389" ht="12.75">
      <c r="D389" s="14"/>
    </row>
    <row r="390" ht="12.75">
      <c r="D390" s="14"/>
    </row>
    <row r="391" ht="12.75">
      <c r="D391" s="14"/>
    </row>
    <row r="392" ht="12.75">
      <c r="D392" s="14"/>
    </row>
    <row r="393" ht="12.75">
      <c r="D393" s="14"/>
    </row>
    <row r="394" ht="12.75">
      <c r="D394" s="14"/>
    </row>
    <row r="395" ht="12.75">
      <c r="D395" s="14"/>
    </row>
    <row r="396" ht="12.75">
      <c r="D396" s="14"/>
    </row>
    <row r="397" ht="12.75">
      <c r="D397" s="14"/>
    </row>
    <row r="398" ht="12.75">
      <c r="D398" s="14"/>
    </row>
    <row r="399" ht="12.75">
      <c r="D399" s="14"/>
    </row>
    <row r="400" ht="12.75">
      <c r="D400" s="14"/>
    </row>
    <row r="401" ht="12.75">
      <c r="D401" s="14"/>
    </row>
    <row r="402" ht="12.75">
      <c r="D402" s="14"/>
    </row>
    <row r="403" ht="12.75">
      <c r="D403" s="14"/>
    </row>
    <row r="404" ht="12.75">
      <c r="D404" s="14"/>
    </row>
    <row r="405" ht="12.75">
      <c r="D405" s="14"/>
    </row>
    <row r="406" ht="12.75">
      <c r="D406" s="14"/>
    </row>
    <row r="407" ht="12.75">
      <c r="D407" s="14"/>
    </row>
    <row r="408" ht="12.75">
      <c r="D408" s="14"/>
    </row>
    <row r="409" ht="12.75">
      <c r="D409" s="14"/>
    </row>
    <row r="410" ht="12.75">
      <c r="D410" s="14"/>
    </row>
    <row r="411" ht="12.75">
      <c r="D411" s="14"/>
    </row>
    <row r="412" ht="12.75">
      <c r="D412" s="14"/>
    </row>
    <row r="413" ht="12.75">
      <c r="D413" s="14"/>
    </row>
    <row r="414" ht="12.75">
      <c r="D414" s="14"/>
    </row>
    <row r="415" ht="12.75">
      <c r="D415" s="14"/>
    </row>
    <row r="416" ht="12.75">
      <c r="D416" s="14"/>
    </row>
    <row r="417" ht="12.75">
      <c r="D417" s="14"/>
    </row>
    <row r="418" ht="12.75">
      <c r="D418" s="14"/>
    </row>
    <row r="419" ht="12.75">
      <c r="D419" s="14"/>
    </row>
    <row r="420" ht="12.75">
      <c r="D420" s="14"/>
    </row>
    <row r="421" ht="12.75">
      <c r="D421" s="14"/>
    </row>
    <row r="422" ht="12.75">
      <c r="D422" s="14"/>
    </row>
    <row r="423" ht="12.75">
      <c r="D423" s="14"/>
    </row>
    <row r="424" ht="12.75">
      <c r="D424" s="14"/>
    </row>
    <row r="425" ht="12.75">
      <c r="D425" s="14"/>
    </row>
    <row r="426" ht="12.75">
      <c r="D426" s="14"/>
    </row>
    <row r="427" ht="12.75">
      <c r="D427" s="14"/>
    </row>
    <row r="428" ht="12.75">
      <c r="D428" s="14"/>
    </row>
    <row r="429" ht="12.75">
      <c r="D429" s="14"/>
    </row>
    <row r="430" ht="12.75">
      <c r="D430" s="14"/>
    </row>
    <row r="431" ht="12.75">
      <c r="D431" s="14"/>
    </row>
    <row r="432" ht="12.75">
      <c r="D432" s="14"/>
    </row>
    <row r="433" ht="12.75">
      <c r="D433" s="14"/>
    </row>
    <row r="434" ht="12.75">
      <c r="D434" s="14"/>
    </row>
    <row r="435" ht="12.75">
      <c r="D435" s="14"/>
    </row>
    <row r="436" ht="12.75">
      <c r="D436" s="14"/>
    </row>
    <row r="437" ht="12.75">
      <c r="D437" s="14"/>
    </row>
    <row r="438" ht="12.75">
      <c r="D438" s="14"/>
    </row>
    <row r="439" ht="12.75">
      <c r="D439" s="14"/>
    </row>
    <row r="440" ht="12.75">
      <c r="D440" s="14"/>
    </row>
    <row r="441" ht="12.75">
      <c r="D441" s="14"/>
    </row>
    <row r="442" ht="12.75">
      <c r="D442" s="14"/>
    </row>
    <row r="443" ht="12.75">
      <c r="D443" s="14"/>
    </row>
    <row r="444" ht="12.75">
      <c r="D444" s="14"/>
    </row>
    <row r="445" ht="12.75">
      <c r="D445" s="14"/>
    </row>
    <row r="446" ht="12.75">
      <c r="D446" s="14"/>
    </row>
    <row r="447" ht="12.75">
      <c r="D447" s="14"/>
    </row>
    <row r="448" ht="12.75">
      <c r="D448" s="14"/>
    </row>
    <row r="449" ht="12.75">
      <c r="D449" s="14"/>
    </row>
    <row r="450" ht="12.75">
      <c r="D450" s="14"/>
    </row>
    <row r="451" ht="12.75">
      <c r="D451" s="14"/>
    </row>
    <row r="452" ht="12.75">
      <c r="D452" s="14"/>
    </row>
    <row r="453" ht="12.75">
      <c r="D453" s="14"/>
    </row>
    <row r="454" ht="12.75">
      <c r="D454" s="14"/>
    </row>
    <row r="455" ht="12.75">
      <c r="D455" s="14"/>
    </row>
    <row r="456" ht="12.75">
      <c r="D456" s="14"/>
    </row>
    <row r="457" ht="12.75">
      <c r="D457" s="14"/>
    </row>
    <row r="458" ht="12.75">
      <c r="D458" s="14"/>
    </row>
    <row r="459" ht="12.75">
      <c r="D459" s="14"/>
    </row>
    <row r="460" ht="12.75">
      <c r="D460" s="14"/>
    </row>
    <row r="461" ht="12.75">
      <c r="D461" s="14"/>
    </row>
    <row r="462" ht="12.75">
      <c r="D462" s="14"/>
    </row>
    <row r="463" ht="12.75">
      <c r="D463" s="14"/>
    </row>
    <row r="464" ht="12.75">
      <c r="D464" s="14"/>
    </row>
    <row r="465" ht="12.75">
      <c r="D465" s="14"/>
    </row>
    <row r="466" ht="12.75">
      <c r="D466" s="14"/>
    </row>
    <row r="467" ht="12.75">
      <c r="D467" s="14"/>
    </row>
    <row r="468" ht="12.75">
      <c r="D468" s="14"/>
    </row>
    <row r="469" ht="12.75">
      <c r="D469" s="14"/>
    </row>
    <row r="470" ht="12.75">
      <c r="D470" s="14"/>
    </row>
    <row r="471" ht="12.75">
      <c r="D471" s="14"/>
    </row>
    <row r="472" ht="12.75">
      <c r="D472" s="14"/>
    </row>
    <row r="473" ht="12.75">
      <c r="D473" s="14"/>
    </row>
    <row r="474" ht="12.75">
      <c r="D474" s="14"/>
    </row>
    <row r="475" ht="12.75">
      <c r="D475" s="14"/>
    </row>
    <row r="476" ht="12.75">
      <c r="D476" s="14"/>
    </row>
    <row r="477" ht="12.75">
      <c r="D477" s="14"/>
    </row>
    <row r="478" ht="12.75">
      <c r="D478" s="14"/>
    </row>
    <row r="479" ht="12.75">
      <c r="D479" s="14"/>
    </row>
    <row r="480" ht="12.75">
      <c r="D480" s="14"/>
    </row>
    <row r="481" ht="12.75">
      <c r="D481" s="14"/>
    </row>
    <row r="482" ht="12.75">
      <c r="D482" s="14"/>
    </row>
    <row r="483" ht="12.75">
      <c r="D483" s="14"/>
    </row>
    <row r="484" ht="12.75">
      <c r="D484" s="14"/>
    </row>
    <row r="485" ht="12.75">
      <c r="D485" s="14"/>
    </row>
    <row r="486" ht="12.75">
      <c r="D486" s="14"/>
    </row>
    <row r="487" ht="12.75">
      <c r="D487" s="14"/>
    </row>
    <row r="488" ht="12.75">
      <c r="D488" s="14"/>
    </row>
    <row r="489" ht="12.75">
      <c r="D489" s="14"/>
    </row>
    <row r="490" ht="12.75">
      <c r="D490" s="14"/>
    </row>
    <row r="491" ht="12.75">
      <c r="D491" s="14"/>
    </row>
    <row r="492" ht="12.75">
      <c r="D492" s="14"/>
    </row>
    <row r="493" ht="12.75">
      <c r="D493" s="14"/>
    </row>
    <row r="494" ht="12.75">
      <c r="D494" s="14"/>
    </row>
    <row r="495" ht="12.75">
      <c r="D495" s="14"/>
    </row>
    <row r="496" ht="12.75">
      <c r="D496" s="14"/>
    </row>
    <row r="497" ht="12.75">
      <c r="D497" s="14"/>
    </row>
    <row r="498" ht="12.75">
      <c r="D498" s="14"/>
    </row>
    <row r="499" ht="12.75">
      <c r="D499" s="14"/>
    </row>
    <row r="500" ht="12.75">
      <c r="D500" s="14"/>
    </row>
    <row r="501" ht="12.75">
      <c r="D501" s="14"/>
    </row>
    <row r="502" ht="12.75">
      <c r="D502" s="14"/>
    </row>
    <row r="503" ht="12.75">
      <c r="D503" s="14"/>
    </row>
    <row r="504" ht="12.75">
      <c r="D504" s="14"/>
    </row>
    <row r="505" ht="12.75">
      <c r="D505" s="14"/>
    </row>
    <row r="506" ht="12.75">
      <c r="D506" s="14"/>
    </row>
    <row r="507" ht="12.75">
      <c r="D507" s="14"/>
    </row>
    <row r="508" ht="12.75">
      <c r="D508" s="14"/>
    </row>
    <row r="509" ht="12.75">
      <c r="D509" s="14"/>
    </row>
    <row r="510" ht="12.75">
      <c r="D510" s="14"/>
    </row>
    <row r="511" ht="12.75">
      <c r="D511" s="14"/>
    </row>
    <row r="512" ht="12.75">
      <c r="D512" s="14"/>
    </row>
    <row r="513" ht="12.75">
      <c r="D513" s="14"/>
    </row>
    <row r="514" ht="12.75">
      <c r="D514" s="14"/>
    </row>
    <row r="515" ht="12.75">
      <c r="D515" s="14"/>
    </row>
    <row r="516" ht="12.75">
      <c r="D516" s="14"/>
    </row>
    <row r="517" ht="12.75">
      <c r="D517" s="14"/>
    </row>
    <row r="518" ht="12.75">
      <c r="D518" s="14"/>
    </row>
    <row r="519" ht="12.75">
      <c r="D519" s="14"/>
    </row>
    <row r="520" ht="12.75">
      <c r="D520" s="14"/>
    </row>
    <row r="521" ht="12.75">
      <c r="D521" s="14"/>
    </row>
    <row r="522" ht="12.75">
      <c r="D522" s="14"/>
    </row>
    <row r="523" ht="12.75">
      <c r="D523" s="14"/>
    </row>
    <row r="524" ht="12.75">
      <c r="D524" s="14"/>
    </row>
    <row r="525" ht="12.75">
      <c r="D525" s="14"/>
    </row>
    <row r="526" ht="12.75">
      <c r="D526" s="14"/>
    </row>
    <row r="527" ht="12.75">
      <c r="D527" s="14"/>
    </row>
    <row r="528" ht="12.75">
      <c r="D528" s="14"/>
    </row>
    <row r="529" ht="12.75">
      <c r="D529" s="14"/>
    </row>
    <row r="530" ht="12.75">
      <c r="D530" s="14"/>
    </row>
    <row r="531" ht="12.75">
      <c r="D531" s="14"/>
    </row>
    <row r="532" ht="12.75">
      <c r="D532" s="14"/>
    </row>
    <row r="533" ht="12.75">
      <c r="D533" s="14"/>
    </row>
    <row r="534" ht="12.75">
      <c r="D534" s="14"/>
    </row>
    <row r="535" ht="12.75">
      <c r="D535" s="14"/>
    </row>
    <row r="536" ht="12.75">
      <c r="D536" s="14"/>
    </row>
    <row r="537" ht="12.75">
      <c r="D537" s="14"/>
    </row>
    <row r="538" ht="12.75">
      <c r="D538" s="14"/>
    </row>
    <row r="539" ht="12.75">
      <c r="D539" s="14"/>
    </row>
    <row r="540" ht="12.75">
      <c r="D540" s="14"/>
    </row>
    <row r="541" ht="12.75">
      <c r="D541" s="14"/>
    </row>
    <row r="542" ht="12.75">
      <c r="D542" s="14"/>
    </row>
    <row r="543" ht="12.75">
      <c r="D543" s="14"/>
    </row>
    <row r="544" ht="12.75">
      <c r="D544" s="14"/>
    </row>
    <row r="545" ht="12.75">
      <c r="D545" s="14"/>
    </row>
    <row r="546" ht="12.75">
      <c r="D546" s="14"/>
    </row>
    <row r="547" ht="12.75">
      <c r="D547" s="14"/>
    </row>
    <row r="548" ht="12.75">
      <c r="D548" s="14"/>
    </row>
    <row r="549" ht="12.75">
      <c r="D549" s="14"/>
    </row>
    <row r="550" ht="12.75">
      <c r="D550" s="14"/>
    </row>
    <row r="551" ht="12.75">
      <c r="D551" s="14"/>
    </row>
    <row r="552" ht="12.75">
      <c r="D552" s="14"/>
    </row>
    <row r="553" ht="12.75">
      <c r="D553" s="14"/>
    </row>
  </sheetData>
  <mergeCells count="2">
    <mergeCell ref="D6:F6"/>
    <mergeCell ref="H6:J6"/>
  </mergeCells>
  <printOptions/>
  <pageMargins left="0.5" right="0" top="1" bottom="0.5" header="0.5" footer="0.5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43">
      <selection activeCell="F43" sqref="F43"/>
    </sheetView>
  </sheetViews>
  <sheetFormatPr defaultColWidth="9.140625" defaultRowHeight="12.75"/>
  <cols>
    <col min="1" max="1" width="37.140625" style="0" customWidth="1"/>
    <col min="2" max="2" width="7.421875" style="0" customWidth="1"/>
    <col min="3" max="3" width="4.28125" style="0" customWidth="1"/>
    <col min="4" max="4" width="15.57421875" style="0" bestFit="1" customWidth="1"/>
    <col min="5" max="5" width="2.28125" style="0" customWidth="1"/>
    <col min="6" max="6" width="12.421875" style="0" customWidth="1"/>
    <col min="8" max="8" width="4.7109375" style="0" bestFit="1" customWidth="1"/>
  </cols>
  <sheetData>
    <row r="1" ht="12.75">
      <c r="A1" t="s">
        <v>0</v>
      </c>
    </row>
    <row r="2" ht="12.75">
      <c r="A2" t="s">
        <v>14</v>
      </c>
    </row>
    <row r="3" ht="12.75">
      <c r="A3" t="s">
        <v>81</v>
      </c>
    </row>
    <row r="4" ht="12.75">
      <c r="A4" t="s">
        <v>72</v>
      </c>
    </row>
    <row r="6" spans="4:6" ht="12.75">
      <c r="D6" s="2"/>
      <c r="E6" s="2"/>
      <c r="F6" s="2"/>
    </row>
    <row r="7" spans="4:6" ht="12.75">
      <c r="D7" s="2"/>
      <c r="E7" s="2"/>
      <c r="F7" s="2"/>
    </row>
    <row r="8" spans="4:6" ht="12.75">
      <c r="D8" s="2" t="s">
        <v>15</v>
      </c>
      <c r="E8" s="2"/>
      <c r="F8" s="2" t="s">
        <v>71</v>
      </c>
    </row>
    <row r="9" spans="4:6" ht="12.75">
      <c r="D9" s="2" t="s">
        <v>16</v>
      </c>
      <c r="E9" s="2"/>
      <c r="F9" s="2" t="s">
        <v>21</v>
      </c>
    </row>
    <row r="10" spans="4:6" ht="12.75">
      <c r="D10" s="2" t="s">
        <v>17</v>
      </c>
      <c r="E10" s="2"/>
      <c r="F10" s="2" t="s">
        <v>18</v>
      </c>
    </row>
    <row r="11" spans="4:6" ht="12.75">
      <c r="D11" s="2" t="s">
        <v>19</v>
      </c>
      <c r="E11" s="2"/>
      <c r="F11" s="2" t="s">
        <v>20</v>
      </c>
    </row>
    <row r="12" spans="2:6" ht="13.5" thickBot="1">
      <c r="B12" s="3" t="s">
        <v>2</v>
      </c>
      <c r="D12" s="4" t="s">
        <v>82</v>
      </c>
      <c r="E12" s="2"/>
      <c r="F12" s="4" t="s">
        <v>84</v>
      </c>
    </row>
    <row r="13" spans="4:6" ht="12.75">
      <c r="D13" s="2" t="s">
        <v>4</v>
      </c>
      <c r="E13" s="2"/>
      <c r="F13" s="2" t="s">
        <v>4</v>
      </c>
    </row>
    <row r="15" ht="13.5">
      <c r="A15" s="5" t="s">
        <v>22</v>
      </c>
    </row>
    <row r="16" spans="1:8" ht="12.75">
      <c r="A16" t="s">
        <v>23</v>
      </c>
      <c r="D16" s="6">
        <v>14232577</v>
      </c>
      <c r="E16" s="6"/>
      <c r="F16" s="6">
        <v>14136007</v>
      </c>
      <c r="H16" s="6"/>
    </row>
    <row r="17" spans="1:6" ht="12.75">
      <c r="A17" t="s">
        <v>24</v>
      </c>
      <c r="D17" s="6">
        <v>0</v>
      </c>
      <c r="E17" s="6"/>
      <c r="F17" s="6">
        <v>22575</v>
      </c>
    </row>
    <row r="18" spans="1:6" ht="12.75">
      <c r="A18" t="s">
        <v>25</v>
      </c>
      <c r="D18" s="6">
        <v>1743593</v>
      </c>
      <c r="E18" s="6"/>
      <c r="F18" s="6">
        <v>1623556</v>
      </c>
    </row>
    <row r="19" spans="4:6" ht="12.75">
      <c r="D19" s="6"/>
      <c r="E19" s="6"/>
      <c r="F19" s="6"/>
    </row>
    <row r="20" spans="1:6" ht="12.75">
      <c r="A20" t="s">
        <v>26</v>
      </c>
      <c r="D20" s="6"/>
      <c r="E20" s="6"/>
      <c r="F20" s="6"/>
    </row>
    <row r="21" spans="1:6" ht="12.75">
      <c r="A21" t="s">
        <v>27</v>
      </c>
      <c r="D21" s="6">
        <v>2834101</v>
      </c>
      <c r="E21" s="6"/>
      <c r="F21" s="6">
        <v>2612557</v>
      </c>
    </row>
    <row r="22" spans="1:6" ht="12.75">
      <c r="A22" t="s">
        <v>28</v>
      </c>
      <c r="D22" s="6">
        <v>16437941</v>
      </c>
      <c r="E22" s="6"/>
      <c r="F22" s="6">
        <v>14338288</v>
      </c>
    </row>
    <row r="23" spans="1:6" ht="12.75">
      <c r="A23" t="s">
        <v>29</v>
      </c>
      <c r="D23" s="6">
        <v>1436034</v>
      </c>
      <c r="E23" s="6"/>
      <c r="F23" s="6">
        <f>383012</f>
        <v>383012</v>
      </c>
    </row>
    <row r="24" spans="1:6" ht="12.75">
      <c r="A24" t="s">
        <v>86</v>
      </c>
      <c r="D24" s="6">
        <v>0</v>
      </c>
      <c r="E24" s="6"/>
      <c r="F24" s="6">
        <v>1066760</v>
      </c>
    </row>
    <row r="25" spans="1:6" ht="12.75">
      <c r="A25" t="s">
        <v>87</v>
      </c>
      <c r="D25" s="6">
        <v>3056599.6</v>
      </c>
      <c r="E25" s="6"/>
      <c r="F25" s="6">
        <v>3034124</v>
      </c>
    </row>
    <row r="26" spans="1:6" ht="12.75">
      <c r="A26" t="s">
        <v>30</v>
      </c>
      <c r="D26" s="6">
        <f>5279921-3056600</f>
        <v>2223321</v>
      </c>
      <c r="E26" s="6"/>
      <c r="F26" s="6">
        <v>6475706</v>
      </c>
    </row>
    <row r="27" spans="1:6" ht="12.75">
      <c r="A27" t="s">
        <v>31</v>
      </c>
      <c r="D27" s="6">
        <v>5430524</v>
      </c>
      <c r="E27" s="6"/>
      <c r="F27" s="6">
        <v>2822900</v>
      </c>
    </row>
    <row r="28" spans="4:6" ht="12.75">
      <c r="D28" s="10">
        <f>SUM(D21:D27)</f>
        <v>31418520.6</v>
      </c>
      <c r="E28" s="6"/>
      <c r="F28" s="10">
        <f>SUM(F21:F27)</f>
        <v>30733347</v>
      </c>
    </row>
    <row r="29" spans="4:6" ht="12.75">
      <c r="D29" s="6"/>
      <c r="E29" s="6"/>
      <c r="F29" s="6"/>
    </row>
    <row r="30" spans="1:6" ht="12.75">
      <c r="A30" t="s">
        <v>32</v>
      </c>
      <c r="D30" s="6"/>
      <c r="E30" s="6"/>
      <c r="F30" s="6"/>
    </row>
    <row r="31" spans="1:6" ht="12.75">
      <c r="A31" t="s">
        <v>33</v>
      </c>
      <c r="D31" s="6">
        <v>172312</v>
      </c>
      <c r="E31" s="6"/>
      <c r="F31" s="6">
        <v>1953953</v>
      </c>
    </row>
    <row r="32" spans="1:6" ht="12.75">
      <c r="A32" t="s">
        <v>34</v>
      </c>
      <c r="D32" s="6">
        <f>1184542+731272+2290880+497800+2</f>
        <v>4704496</v>
      </c>
      <c r="E32" s="6"/>
      <c r="F32" s="6">
        <v>3086931</v>
      </c>
    </row>
    <row r="33" spans="1:6" ht="12.75">
      <c r="A33" t="s">
        <v>35</v>
      </c>
      <c r="B33" s="2" t="s">
        <v>124</v>
      </c>
      <c r="D33" s="6">
        <v>26576</v>
      </c>
      <c r="E33" s="6"/>
      <c r="F33" s="6">
        <v>79252</v>
      </c>
    </row>
    <row r="34" spans="1:6" ht="12.75">
      <c r="A34" t="s">
        <v>88</v>
      </c>
      <c r="B34" s="2"/>
      <c r="D34" s="6">
        <v>12765</v>
      </c>
      <c r="E34" s="6"/>
      <c r="F34" s="6">
        <v>16243</v>
      </c>
    </row>
    <row r="35" spans="4:6" ht="12.75">
      <c r="D35" s="10">
        <f>SUM(D31:D34)</f>
        <v>4916149</v>
      </c>
      <c r="E35" s="6"/>
      <c r="F35" s="10">
        <f>SUM(F31:F34)</f>
        <v>5136379</v>
      </c>
    </row>
    <row r="36" spans="4:6" ht="12.75">
      <c r="D36" s="6"/>
      <c r="E36" s="6"/>
      <c r="F36" s="6"/>
    </row>
    <row r="37" spans="1:6" ht="12.75">
      <c r="A37" t="s">
        <v>36</v>
      </c>
      <c r="D37" s="6">
        <f>D28-D35</f>
        <v>26502371.6</v>
      </c>
      <c r="E37" s="6"/>
      <c r="F37" s="6">
        <f>F28-F35</f>
        <v>25596968</v>
      </c>
    </row>
    <row r="38" spans="4:6" ht="12.75">
      <c r="D38" s="6"/>
      <c r="E38" s="6"/>
      <c r="F38" s="6"/>
    </row>
    <row r="39" spans="4:6" ht="13.5" thickBot="1">
      <c r="D39" s="11">
        <f>D16+D17+D18+D37</f>
        <v>42478541.6</v>
      </c>
      <c r="E39" s="6"/>
      <c r="F39" s="11">
        <f>F16+F17+F18+F37</f>
        <v>41379106</v>
      </c>
    </row>
    <row r="40" spans="4:6" ht="13.5" thickTop="1">
      <c r="D40" s="6"/>
      <c r="E40" s="6"/>
      <c r="F40" s="6"/>
    </row>
    <row r="41" spans="1:6" ht="13.5">
      <c r="A41" s="5" t="s">
        <v>37</v>
      </c>
      <c r="D41" s="6"/>
      <c r="E41" s="6"/>
      <c r="F41" s="6"/>
    </row>
    <row r="42" spans="1:6" ht="12.75">
      <c r="A42" t="s">
        <v>38</v>
      </c>
      <c r="D42" s="6">
        <v>25944678</v>
      </c>
      <c r="E42" s="6"/>
      <c r="F42" s="6">
        <v>25850378</v>
      </c>
    </row>
    <row r="43" spans="1:6" ht="12.75">
      <c r="A43" t="s">
        <v>89</v>
      </c>
      <c r="D43" s="6">
        <v>6109237</v>
      </c>
      <c r="E43" s="6"/>
      <c r="F43" s="6">
        <v>5912788</v>
      </c>
    </row>
    <row r="44" spans="1:6" ht="12.75">
      <c r="A44" t="s">
        <v>39</v>
      </c>
      <c r="D44" s="9">
        <f>9650756</f>
        <v>9650756</v>
      </c>
      <c r="E44" s="12"/>
      <c r="F44" s="9">
        <v>8921936</v>
      </c>
    </row>
    <row r="45" spans="4:6" ht="12.75">
      <c r="D45" s="12">
        <f>SUM(D42:D44)</f>
        <v>41704671</v>
      </c>
      <c r="E45" s="12"/>
      <c r="F45" s="12">
        <f>SUM(F42:F44)</f>
        <v>40685102</v>
      </c>
    </row>
    <row r="46" spans="4:6" ht="12.75">
      <c r="D46" s="12"/>
      <c r="E46" s="12"/>
      <c r="F46" s="12"/>
    </row>
    <row r="47" spans="1:6" ht="12.75">
      <c r="A47" t="s">
        <v>98</v>
      </c>
      <c r="D47" s="12">
        <v>79867</v>
      </c>
      <c r="E47" s="12"/>
      <c r="F47" s="12">
        <v>0</v>
      </c>
    </row>
    <row r="48" spans="4:6" ht="12.75">
      <c r="D48" s="12"/>
      <c r="E48" s="6"/>
      <c r="F48" s="12"/>
    </row>
    <row r="49" spans="1:6" ht="12.75">
      <c r="A49" t="s">
        <v>40</v>
      </c>
      <c r="D49" s="6"/>
      <c r="E49" s="6"/>
      <c r="F49" s="6"/>
    </row>
    <row r="50" spans="1:6" ht="12.75">
      <c r="A50" t="s">
        <v>90</v>
      </c>
      <c r="D50" s="6">
        <v>694004</v>
      </c>
      <c r="E50" s="6"/>
      <c r="F50" s="6">
        <v>694004</v>
      </c>
    </row>
    <row r="51" spans="4:6" ht="13.5" thickBot="1">
      <c r="D51" s="11">
        <f>SUM(D45:D50)</f>
        <v>42478542</v>
      </c>
      <c r="E51" s="6"/>
      <c r="F51" s="11">
        <f>SUM(F45:F50)</f>
        <v>41379106</v>
      </c>
    </row>
    <row r="52" spans="4:6" ht="13.5" thickTop="1">
      <c r="D52" s="12"/>
      <c r="E52" s="6"/>
      <c r="F52" s="12"/>
    </row>
    <row r="53" spans="4:6" ht="12.75">
      <c r="D53" s="12"/>
      <c r="E53" s="6"/>
      <c r="F53" s="12"/>
    </row>
    <row r="54" spans="1:6" ht="12.75">
      <c r="A54" t="s">
        <v>77</v>
      </c>
      <c r="D54" s="6">
        <f>D42*10</f>
        <v>259446780</v>
      </c>
      <c r="E54" s="6"/>
      <c r="F54" s="6">
        <f>F42*10</f>
        <v>258503780</v>
      </c>
    </row>
    <row r="55" spans="1:6" ht="12.75">
      <c r="A55" t="s">
        <v>41</v>
      </c>
      <c r="D55" s="13">
        <f>(D45-D18)/D54*100</f>
        <v>15.40241817608991</v>
      </c>
      <c r="E55" s="6"/>
      <c r="F55" s="13">
        <f>(F45-F18)/F54*100</f>
        <v>15.11062855637933</v>
      </c>
    </row>
    <row r="56" spans="4:6" ht="12.75">
      <c r="D56" s="6"/>
      <c r="E56" s="6"/>
      <c r="F56" s="6"/>
    </row>
    <row r="57" spans="1:6" ht="12.75">
      <c r="A57" t="s">
        <v>75</v>
      </c>
      <c r="D57" s="6"/>
      <c r="E57" s="6"/>
      <c r="F57" s="6"/>
    </row>
    <row r="58" spans="1:6" ht="12.75">
      <c r="A58" t="s">
        <v>83</v>
      </c>
      <c r="D58" s="6"/>
      <c r="E58" s="6"/>
      <c r="F58" s="6"/>
    </row>
    <row r="59" spans="4:6" ht="12.75">
      <c r="D59" s="6"/>
      <c r="E59" s="6"/>
      <c r="F59" s="6"/>
    </row>
    <row r="60" spans="4:6" ht="12.75">
      <c r="D60" s="6"/>
      <c r="E60" s="6"/>
      <c r="F60" s="6"/>
    </row>
    <row r="61" spans="4:6" ht="12.75">
      <c r="D61" s="6"/>
      <c r="E61" s="6"/>
      <c r="F61" s="6"/>
    </row>
    <row r="62" spans="4:6" ht="12.75">
      <c r="D62" s="6"/>
      <c r="E62" s="6"/>
      <c r="F62" s="6"/>
    </row>
    <row r="63" spans="4:6" ht="12.75">
      <c r="D63" s="6"/>
      <c r="E63" s="6"/>
      <c r="F63" s="6"/>
    </row>
    <row r="64" spans="4:6" ht="12.75">
      <c r="D64" s="6"/>
      <c r="E64" s="6"/>
      <c r="F64" s="6"/>
    </row>
    <row r="65" spans="4:6" ht="12.75">
      <c r="D65" s="6"/>
      <c r="E65" s="6"/>
      <c r="F65" s="6"/>
    </row>
    <row r="66" spans="4:6" ht="12.75">
      <c r="D66" s="6"/>
      <c r="E66" s="6"/>
      <c r="F66" s="6"/>
    </row>
  </sheetData>
  <printOptions/>
  <pageMargins left="0.75" right="0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26.421875" style="14" customWidth="1"/>
    <col min="2" max="2" width="33.140625" style="14" customWidth="1"/>
    <col min="3" max="3" width="12.8515625" style="14" customWidth="1"/>
    <col min="4" max="4" width="4.421875" style="14" customWidth="1"/>
    <col min="5" max="5" width="12.28125" style="14" customWidth="1"/>
    <col min="6" max="16384" width="4.7109375" style="14" customWidth="1"/>
  </cols>
  <sheetData>
    <row r="1" ht="12.75">
      <c r="A1" s="14" t="s">
        <v>0</v>
      </c>
    </row>
    <row r="2" ht="12.75">
      <c r="A2" s="14" t="s">
        <v>42</v>
      </c>
    </row>
    <row r="3" ht="12.75">
      <c r="A3" s="23" t="s">
        <v>81</v>
      </c>
    </row>
    <row r="4" ht="12.75">
      <c r="A4" s="23" t="s">
        <v>72</v>
      </c>
    </row>
    <row r="6" spans="3:5" ht="13.5">
      <c r="C6" s="32" t="s">
        <v>115</v>
      </c>
      <c r="E6" s="39" t="s">
        <v>131</v>
      </c>
    </row>
    <row r="7" spans="3:5" ht="12.75">
      <c r="C7" s="15" t="s">
        <v>4</v>
      </c>
      <c r="E7" s="26" t="s">
        <v>4</v>
      </c>
    </row>
    <row r="9" ht="12.75">
      <c r="A9" s="14" t="s">
        <v>43</v>
      </c>
    </row>
    <row r="10" spans="1:5" ht="12.75">
      <c r="A10" s="14" t="s">
        <v>44</v>
      </c>
      <c r="C10" s="14">
        <v>713723</v>
      </c>
      <c r="E10" s="14">
        <f>'[1]IS'!H29</f>
        <v>6227081</v>
      </c>
    </row>
    <row r="11" ht="12.75">
      <c r="A11" s="14" t="s">
        <v>45</v>
      </c>
    </row>
    <row r="12" spans="1:5" ht="12.75">
      <c r="A12" s="14" t="s">
        <v>46</v>
      </c>
      <c r="C12" s="14">
        <v>1011171</v>
      </c>
      <c r="E12" s="14">
        <f>7143661-3478000</f>
        <v>3665661</v>
      </c>
    </row>
    <row r="13" spans="1:5" ht="12.75">
      <c r="A13" s="23" t="s">
        <v>100</v>
      </c>
      <c r="C13" s="14">
        <v>0</v>
      </c>
      <c r="E13" s="14">
        <v>3478000</v>
      </c>
    </row>
    <row r="14" spans="1:5" ht="12.75">
      <c r="A14" s="23" t="s">
        <v>116</v>
      </c>
      <c r="C14" s="14">
        <v>-53417.62</v>
      </c>
      <c r="E14" s="23">
        <v>34016</v>
      </c>
    </row>
    <row r="15" spans="1:5" ht="12.75">
      <c r="A15" s="23" t="s">
        <v>101</v>
      </c>
      <c r="C15" s="14">
        <v>22575</v>
      </c>
      <c r="E15" s="14">
        <v>335296</v>
      </c>
    </row>
    <row r="16" spans="1:5" ht="12.75">
      <c r="A16" s="23" t="s">
        <v>102</v>
      </c>
      <c r="C16" s="14">
        <v>0</v>
      </c>
      <c r="E16" s="14">
        <v>32661</v>
      </c>
    </row>
    <row r="17" spans="1:5" ht="12.75">
      <c r="A17" s="23" t="s">
        <v>103</v>
      </c>
      <c r="C17" s="14">
        <v>0</v>
      </c>
      <c r="E17" s="14">
        <f>2685</f>
        <v>2685</v>
      </c>
    </row>
    <row r="18" spans="1:5" ht="12.75">
      <c r="A18" s="23" t="s">
        <v>104</v>
      </c>
      <c r="C18" s="14">
        <v>3840.81</v>
      </c>
      <c r="E18" s="14">
        <v>0</v>
      </c>
    </row>
    <row r="19" spans="1:5" ht="12.75">
      <c r="A19" s="23" t="s">
        <v>105</v>
      </c>
      <c r="C19" s="14">
        <f>+-70694.54+22475.66</f>
        <v>-48218.87999999999</v>
      </c>
      <c r="E19" s="14">
        <v>-190324</v>
      </c>
    </row>
    <row r="20" spans="1:5" ht="12.75">
      <c r="A20" s="23" t="s">
        <v>123</v>
      </c>
      <c r="C20" s="14">
        <f>+-22475.66</f>
        <v>-22475.66</v>
      </c>
      <c r="E20" s="14">
        <v>-57471</v>
      </c>
    </row>
    <row r="21" spans="1:5" ht="12.75">
      <c r="A21" s="14" t="s">
        <v>47</v>
      </c>
      <c r="C21" s="16">
        <v>960</v>
      </c>
      <c r="E21" s="16">
        <v>19900</v>
      </c>
    </row>
    <row r="22" spans="1:5" ht="12.75">
      <c r="A22" s="14" t="s">
        <v>48</v>
      </c>
      <c r="C22" s="14">
        <f>SUM(C9:C21)-1</f>
        <v>1628156.6500000001</v>
      </c>
      <c r="E22" s="14">
        <f>SUM(E10:E21)</f>
        <v>13547505</v>
      </c>
    </row>
    <row r="24" ht="12.75">
      <c r="A24" s="23" t="s">
        <v>106</v>
      </c>
    </row>
    <row r="25" spans="1:5" ht="12.75">
      <c r="A25" s="14" t="s">
        <v>49</v>
      </c>
      <c r="C25" s="17">
        <f>'[2]BS'!F21-'[2]BS'!D21</f>
        <v>-221544</v>
      </c>
      <c r="E25" s="17">
        <f>'[1]BS'!F21-'[1]BS'!D21</f>
        <v>-754662</v>
      </c>
    </row>
    <row r="26" spans="1:6" ht="12.75">
      <c r="A26" s="14" t="s">
        <v>50</v>
      </c>
      <c r="C26" s="34">
        <v>-3048523</v>
      </c>
      <c r="E26" s="18">
        <f>-5647921</f>
        <v>-5647921</v>
      </c>
      <c r="F26" s="23"/>
    </row>
    <row r="27" spans="1:6" ht="12.75">
      <c r="A27" s="14" t="s">
        <v>51</v>
      </c>
      <c r="C27" s="18">
        <v>-1618464</v>
      </c>
      <c r="E27" s="18">
        <f>'[1]BS'!D31-'[1]BS'!F31+'[1]BS'!D32-'[1]BS'!F32</f>
        <v>-2374943</v>
      </c>
      <c r="F27" s="23"/>
    </row>
    <row r="28" spans="1:5" ht="12.75">
      <c r="A28" s="23" t="s">
        <v>107</v>
      </c>
      <c r="C28" s="35">
        <v>1066760</v>
      </c>
      <c r="E28" s="19">
        <v>-1066760</v>
      </c>
    </row>
    <row r="29" spans="3:5" ht="12.75">
      <c r="C29" s="20">
        <f>SUM(C25:C28)</f>
        <v>-3821771</v>
      </c>
      <c r="E29" s="16">
        <f>SUM(E25:E28)</f>
        <v>-9844286</v>
      </c>
    </row>
    <row r="30" spans="1:5" ht="12.75">
      <c r="A30" s="23" t="s">
        <v>132</v>
      </c>
      <c r="C30" s="14">
        <f>C22+C29</f>
        <v>-2193614.3499999996</v>
      </c>
      <c r="E30" s="14">
        <f>E22+E29</f>
        <v>3703219</v>
      </c>
    </row>
    <row r="31" spans="1:5" ht="12.75">
      <c r="A31" s="23" t="s">
        <v>108</v>
      </c>
      <c r="C31" s="14">
        <v>48219</v>
      </c>
      <c r="E31" s="14">
        <v>190324</v>
      </c>
    </row>
    <row r="32" spans="1:5" ht="12.75">
      <c r="A32" s="23" t="s">
        <v>73</v>
      </c>
      <c r="C32" s="14">
        <v>-960</v>
      </c>
      <c r="E32" s="22">
        <f>-E21</f>
        <v>-19900</v>
      </c>
    </row>
    <row r="33" spans="1:5" ht="12.75">
      <c r="A33" s="23" t="s">
        <v>125</v>
      </c>
      <c r="C33" s="14">
        <v>22476</v>
      </c>
      <c r="E33" s="22">
        <v>57471</v>
      </c>
    </row>
    <row r="34" spans="1:5" ht="12.75">
      <c r="A34" s="23" t="s">
        <v>109</v>
      </c>
      <c r="C34" s="14">
        <v>-28481</v>
      </c>
      <c r="E34" s="33">
        <v>-57777</v>
      </c>
    </row>
    <row r="35" spans="1:5" ht="12.75">
      <c r="A35" s="38" t="s">
        <v>127</v>
      </c>
      <c r="B35" s="38"/>
      <c r="C35" s="20">
        <f>SUM(C30:C34)</f>
        <v>-2152360.3499999996</v>
      </c>
      <c r="E35" s="20">
        <f>SUM(E30:E34)</f>
        <v>3873337</v>
      </c>
    </row>
    <row r="36" spans="1:2" ht="12.75">
      <c r="A36" s="38"/>
      <c r="B36" s="38"/>
    </row>
    <row r="37" spans="1:2" ht="12.75">
      <c r="A37" s="38" t="s">
        <v>110</v>
      </c>
      <c r="B37" s="38"/>
    </row>
    <row r="38" spans="1:5" ht="12.75">
      <c r="A38" s="38" t="s">
        <v>52</v>
      </c>
      <c r="B38" s="38"/>
      <c r="C38" s="14">
        <v>-88946</v>
      </c>
      <c r="E38" s="14">
        <v>-7258350</v>
      </c>
    </row>
    <row r="39" spans="1:5" ht="12.75">
      <c r="A39" s="38" t="s">
        <v>111</v>
      </c>
      <c r="B39" s="38"/>
      <c r="C39" s="14">
        <v>180500</v>
      </c>
      <c r="E39" s="14">
        <v>6450</v>
      </c>
    </row>
    <row r="40" spans="1:5" ht="12.75">
      <c r="A40" s="38" t="s">
        <v>126</v>
      </c>
      <c r="B40" s="38"/>
      <c r="C40" s="14">
        <v>200448</v>
      </c>
      <c r="E40" s="14">
        <v>0</v>
      </c>
    </row>
    <row r="41" spans="1:5" ht="12.75">
      <c r="A41" s="38" t="s">
        <v>128</v>
      </c>
      <c r="B41" s="38"/>
      <c r="C41" s="20">
        <f>SUM(C38:C40)</f>
        <v>292002</v>
      </c>
      <c r="E41" s="20">
        <f>SUM(E38:E40)</f>
        <v>-7251900</v>
      </c>
    </row>
    <row r="42" spans="1:2" ht="12.75">
      <c r="A42" s="38"/>
      <c r="B42" s="38"/>
    </row>
    <row r="43" spans="1:2" ht="12.75">
      <c r="A43" s="38" t="s">
        <v>53</v>
      </c>
      <c r="B43" s="38"/>
    </row>
    <row r="44" spans="1:5" ht="12.75">
      <c r="A44" s="38" t="s">
        <v>112</v>
      </c>
      <c r="B44" s="38"/>
      <c r="C44" s="14">
        <f>'[2]BS'!D33-'[2]BS'!F33</f>
        <v>-52676</v>
      </c>
      <c r="E44" s="14">
        <v>-238604</v>
      </c>
    </row>
    <row r="45" spans="1:5" ht="12.75">
      <c r="A45" s="38" t="s">
        <v>113</v>
      </c>
      <c r="B45" s="38"/>
      <c r="C45" s="14">
        <f>'[2]BS'!D42+'[2]BS'!D43-'[2]BS'!F42-'[2]BS'!F43</f>
        <v>290749</v>
      </c>
      <c r="E45" s="14">
        <v>13047988</v>
      </c>
    </row>
    <row r="46" spans="1:5" ht="12.75">
      <c r="A46" s="38" t="s">
        <v>114</v>
      </c>
      <c r="B46" s="38"/>
      <c r="C46" s="20">
        <f>SUM(C44:C45)</f>
        <v>238073</v>
      </c>
      <c r="E46" s="20">
        <f>SUM(E44:E45)</f>
        <v>12809384</v>
      </c>
    </row>
    <row r="47" spans="1:2" ht="12.75">
      <c r="A47" s="38"/>
      <c r="B47" s="38"/>
    </row>
    <row r="48" spans="1:5" ht="12.75">
      <c r="A48" s="38" t="s">
        <v>129</v>
      </c>
      <c r="B48" s="38"/>
      <c r="C48" s="14">
        <f>C35+C41+C46</f>
        <v>-1622285.3499999996</v>
      </c>
      <c r="E48" s="14">
        <f>E35+E41+E46</f>
        <v>9430821</v>
      </c>
    </row>
    <row r="49" spans="1:5" ht="12.75">
      <c r="A49" s="38" t="s">
        <v>54</v>
      </c>
      <c r="B49" s="38"/>
      <c r="C49" s="14">
        <f>'[2]BS'!F25+'[2]BS'!F26+'[2]BS'!F27</f>
        <v>12332730</v>
      </c>
      <c r="E49" s="14">
        <f>'[1]BS'!F26+'[1]BS'!F27</f>
        <v>2901909</v>
      </c>
    </row>
    <row r="50" spans="1:5" ht="13.5" thickBot="1">
      <c r="A50" s="14" t="s">
        <v>55</v>
      </c>
      <c r="C50" s="21">
        <f>'[2]BS'!D25+'[2]BS'!D26+'[2]BS'!D27</f>
        <v>10710444.6</v>
      </c>
      <c r="E50" s="21">
        <f>SUM(E48:E49)</f>
        <v>12332730</v>
      </c>
    </row>
    <row r="51" ht="12.75">
      <c r="C51" s="23"/>
    </row>
    <row r="52" ht="12.75">
      <c r="B52" s="23"/>
    </row>
    <row r="53" ht="12.75">
      <c r="A53" s="14" t="s">
        <v>56</v>
      </c>
    </row>
    <row r="54" ht="12.75">
      <c r="A54" s="23" t="s">
        <v>118</v>
      </c>
    </row>
    <row r="56" ht="12.75">
      <c r="A56" s="23" t="s">
        <v>76</v>
      </c>
    </row>
    <row r="57" ht="12.75">
      <c r="A57" s="23" t="s">
        <v>85</v>
      </c>
    </row>
  </sheetData>
  <printOptions/>
  <pageMargins left="0.75" right="0" top="1" bottom="1" header="0.5" footer="0.5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selection activeCell="C21" sqref="C21"/>
    </sheetView>
  </sheetViews>
  <sheetFormatPr defaultColWidth="9.140625" defaultRowHeight="12.75"/>
  <cols>
    <col min="2" max="2" width="22.421875" style="0" customWidth="1"/>
    <col min="3" max="3" width="11.7109375" style="0" customWidth="1"/>
    <col min="4" max="4" width="2.28125" style="0" customWidth="1"/>
    <col min="5" max="5" width="13.00390625" style="0" customWidth="1"/>
    <col min="6" max="6" width="2.28125" style="0" customWidth="1"/>
    <col min="7" max="7" width="11.421875" style="0" customWidth="1"/>
    <col min="8" max="8" width="2.28125" style="0" customWidth="1"/>
    <col min="9" max="9" width="13.28125" style="0" customWidth="1"/>
  </cols>
  <sheetData>
    <row r="1" ht="12.75">
      <c r="A1" t="s">
        <v>0</v>
      </c>
    </row>
    <row r="2" ht="12.75">
      <c r="A2" t="s">
        <v>57</v>
      </c>
    </row>
    <row r="3" ht="12.75">
      <c r="A3" t="s">
        <v>81</v>
      </c>
    </row>
    <row r="4" ht="12.75">
      <c r="A4" t="s">
        <v>72</v>
      </c>
    </row>
    <row r="6" spans="3:9" ht="12.75">
      <c r="C6" s="2" t="s">
        <v>58</v>
      </c>
      <c r="D6" s="2"/>
      <c r="E6" s="2" t="s">
        <v>58</v>
      </c>
      <c r="F6" s="2"/>
      <c r="G6" s="2" t="s">
        <v>60</v>
      </c>
      <c r="H6" s="2"/>
      <c r="I6" s="2"/>
    </row>
    <row r="7" spans="3:9" ht="13.5" thickBot="1">
      <c r="C7" s="3" t="s">
        <v>59</v>
      </c>
      <c r="D7" s="2"/>
      <c r="E7" s="3" t="s">
        <v>93</v>
      </c>
      <c r="F7" s="2"/>
      <c r="G7" s="3" t="s">
        <v>61</v>
      </c>
      <c r="H7" s="2"/>
      <c r="I7" s="3" t="s">
        <v>62</v>
      </c>
    </row>
    <row r="8" spans="3:9" ht="12.75">
      <c r="C8" s="2" t="s">
        <v>4</v>
      </c>
      <c r="D8" s="2"/>
      <c r="E8" s="2" t="s">
        <v>4</v>
      </c>
      <c r="F8" s="2"/>
      <c r="G8" s="2" t="s">
        <v>4</v>
      </c>
      <c r="H8" s="2"/>
      <c r="I8" s="2" t="s">
        <v>4</v>
      </c>
    </row>
    <row r="10" spans="1:9" ht="12.75">
      <c r="A10" t="s">
        <v>91</v>
      </c>
      <c r="C10" s="6">
        <v>25850378</v>
      </c>
      <c r="D10" s="6"/>
      <c r="E10" s="6">
        <v>5912788</v>
      </c>
      <c r="F10" s="6"/>
      <c r="G10" s="6">
        <v>8921936</v>
      </c>
      <c r="H10" s="6"/>
      <c r="I10" s="6">
        <f>SUM(C10:G10)</f>
        <v>40685102</v>
      </c>
    </row>
    <row r="11" spans="3:9" ht="12.75">
      <c r="C11" s="6"/>
      <c r="D11" s="6"/>
      <c r="E11" s="6"/>
      <c r="F11" s="6"/>
      <c r="G11" s="6"/>
      <c r="H11" s="6"/>
      <c r="I11" s="6"/>
    </row>
    <row r="12" spans="1:9" ht="12.75">
      <c r="A12" t="s">
        <v>99</v>
      </c>
      <c r="C12" s="6">
        <v>94300</v>
      </c>
      <c r="D12" s="6"/>
      <c r="E12" s="6">
        <v>196449</v>
      </c>
      <c r="F12" s="6"/>
      <c r="G12" s="6">
        <v>0</v>
      </c>
      <c r="H12" s="6"/>
      <c r="I12" s="6">
        <f>SUM(C12:G12)</f>
        <v>290749</v>
      </c>
    </row>
    <row r="13" spans="3:9" ht="12.75">
      <c r="C13" s="6"/>
      <c r="D13" s="6"/>
      <c r="E13" s="6"/>
      <c r="F13" s="6"/>
      <c r="G13" s="6"/>
      <c r="H13" s="6"/>
      <c r="I13" s="6"/>
    </row>
    <row r="14" spans="1:9" ht="12.75">
      <c r="A14" t="s">
        <v>63</v>
      </c>
      <c r="C14" s="6">
        <v>0</v>
      </c>
      <c r="D14" s="6"/>
      <c r="E14" s="6">
        <v>0</v>
      </c>
      <c r="F14" s="6"/>
      <c r="G14" s="6">
        <v>728820</v>
      </c>
      <c r="H14" s="6"/>
      <c r="I14" s="6">
        <f>SUM(C14:G14)</f>
        <v>728820</v>
      </c>
    </row>
    <row r="15" spans="3:9" ht="12.75">
      <c r="C15" s="6"/>
      <c r="D15" s="6"/>
      <c r="E15" s="6"/>
      <c r="F15" s="6"/>
      <c r="G15" s="6"/>
      <c r="H15" s="6"/>
      <c r="I15" s="6"/>
    </row>
    <row r="16" spans="1:9" ht="13.5" thickBot="1">
      <c r="A16" t="s">
        <v>92</v>
      </c>
      <c r="C16" s="11">
        <f>SUM(C9:C14)</f>
        <v>25944678</v>
      </c>
      <c r="D16" s="6"/>
      <c r="E16" s="11">
        <f>SUM(E9:E14)</f>
        <v>6109237</v>
      </c>
      <c r="F16" s="12">
        <f>SUM(F9:F14)</f>
        <v>0</v>
      </c>
      <c r="G16" s="11">
        <f>SUM(G9:G14)</f>
        <v>9650756</v>
      </c>
      <c r="H16" s="12">
        <f>SUM(H9:H14)</f>
        <v>0</v>
      </c>
      <c r="I16" s="11">
        <f>SUM(I9:I14)</f>
        <v>41704671</v>
      </c>
    </row>
    <row r="17" ht="13.5" thickTop="1"/>
    <row r="18" ht="12.75">
      <c r="A18" t="s">
        <v>64</v>
      </c>
    </row>
    <row r="19" ht="12.75">
      <c r="A19" t="s">
        <v>83</v>
      </c>
    </row>
  </sheetData>
  <printOptions/>
  <pageMargins left="0.75" right="0" top="1" bottom="0.25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GHL Transact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GHL Transact Sdn. Bhd.</dc:creator>
  <cp:keywords/>
  <dc:description/>
  <cp:lastModifiedBy>A satisfied Microsoft Office User</cp:lastModifiedBy>
  <cp:lastPrinted>2004-05-18T10:24:23Z</cp:lastPrinted>
  <dcterms:created xsi:type="dcterms:W3CDTF">2003-05-13T08:26:11Z</dcterms:created>
  <dcterms:modified xsi:type="dcterms:W3CDTF">2004-05-27T04:06:15Z</dcterms:modified>
  <cp:category/>
  <cp:version/>
  <cp:contentType/>
  <cp:contentStatus/>
</cp:coreProperties>
</file>